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2" sheetId="1" r:id="rId1"/>
    <sheet name="SO 01,02,03" sheetId="2" r:id="rId2"/>
    <sheet name="SO 102" sheetId="3" r:id="rId3"/>
    <sheet name="SO 103" sheetId="4" r:id="rId4"/>
    <sheet name="SO 201" sheetId="5" r:id="rId5"/>
    <sheet name="SO 302" sheetId="6" r:id="rId6"/>
    <sheet name="SO 401" sheetId="7" r:id="rId7"/>
  </sheets>
  <definedNames/>
  <calcPr/>
  <webPublishing/>
</workbook>
</file>

<file path=xl/sharedStrings.xml><?xml version="1.0" encoding="utf-8"?>
<sst xmlns="http://schemas.openxmlformats.org/spreadsheetml/2006/main" count="3286" uniqueCount="839">
  <si>
    <t>ASPE10</t>
  </si>
  <si>
    <t>S</t>
  </si>
  <si>
    <t>Firma: ÚDRŽBA SILNIC Královéhradeckého kraje a.s.</t>
  </si>
  <si>
    <t>Soupis prací objektu</t>
  </si>
  <si>
    <t xml:space="preserve">Stavba: </t>
  </si>
  <si>
    <t>16-34_MěÚ</t>
  </si>
  <si>
    <t>II/304 Úpice - rekonstrukce komunikace_Město Úpice_neoceněný</t>
  </si>
  <si>
    <t>O</t>
  </si>
  <si>
    <t>Rozpočet:</t>
  </si>
  <si>
    <t>0,00</t>
  </si>
  <si>
    <t>15,00</t>
  </si>
  <si>
    <t>21,00</t>
  </si>
  <si>
    <t>2</t>
  </si>
  <si>
    <t>3</t>
  </si>
  <si>
    <t>SO 002</t>
  </si>
  <si>
    <t>Vedlejší a ostatní náklady - SO01,02,03, SO102, SO103, SO201, SO302, SO401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</si>
  <si>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</si>
  <si>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</si>
  <si>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</si>
  <si>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</si>
  <si>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</si>
  <si>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</si>
  <si>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</si>
  <si>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</si>
  <si>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</si>
  <si>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</si>
  <si>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</si>
  <si>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</si>
  <si>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</si>
  <si>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</si>
  <si>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</si>
  <si>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</si>
  <si>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</si>
  <si>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</si>
  <si>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</si>
  <si>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</si>
  <si>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</si>
  <si>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</si>
  <si>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</si>
  <si>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SOUBOR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</si>
  <si>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</si>
  <si>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  
Délka stavby 0,544 77 km.  
SO102, SO103, SO201,SO302, SO401  
PEVNÁ CENA</t>
  </si>
  <si>
    <t>VV</t>
  </si>
  <si>
    <t>zajištění a ochrana stávajících IS : 
1=1,00 [A]</t>
  </si>
  <si>
    <t>TS</t>
  </si>
  <si>
    <t>zahrnuje veškeré náklady spojené s objednatelem požadovanými zařízeními</t>
  </si>
  <si>
    <t>02811</t>
  </si>
  <si>
    <t>A</t>
  </si>
  <si>
    <t>PRŮZKUMNÉ PRÁCE GEOTECHNICKÉ NA POVRCHU</t>
  </si>
  <si>
    <t>KPL</t>
  </si>
  <si>
    <t>Zjištění a zdokumentování stávajícího stavu zástavby a objektů vč. fotodokumentace, které mohou být dotčeny stavbou před započetím, v průběhu a na konci stavebních prací.   
Délka stavby 0,544 77 km.  
SO01,02,03, SO102, SO103, SO201,SO302, SO401  
PEVNÁ CENA</t>
  </si>
  <si>
    <t>1=1,00 [A]</t>
  </si>
  <si>
    <t>zahrnuje veškeré náklady spojené s objednatelem požadovanými pracemi</t>
  </si>
  <si>
    <t>B</t>
  </si>
  <si>
    <t>Přizvání geotechnika a geologa k posouzení pláně chodníků a vozovky park.míst, rýh zásypů a základové spáry vč.vyhotovení zprávy.   
Délka stavby 0,544 77 km.  
SO01,02,03, SO102, SO103, SO201,SO302, SO401  
PEVNÁ CENA</t>
  </si>
  <si>
    <t>02910</t>
  </si>
  <si>
    <t>OSTATNÍ POŽADAVKY - ZEMĚMĚŘIČSKÁ MĚŘENÍ</t>
  </si>
  <si>
    <t>Zaměření skutečného provedení díla ke kolaudaci stavby v délce stavby:  
Délka stavby 0,544 77 km.  
SO01,02,03, SO102, SO103, SO201,SO302, SO401  
PEVNÁ CENA  
3x tištěné paré + 1x CD  
PEVNÁ CENA</t>
  </si>
  <si>
    <t>02911</t>
  </si>
  <si>
    <t>OSTATNÍ POŽADAVKY - GEODETICKÉ ZAMĚŘENÍ</t>
  </si>
  <si>
    <t>Geometrický oddělovací plán pro majetkové vypořádání vlastnických vztahu, potvrzený katastrálním úřadem.  
Délka stavby 0,544 77 km.  
SO01,02,03, SO102, SO103, SO201,SO302, SO401  
12 x tiskem  
PEVNÁ CENA</t>
  </si>
  <si>
    <t>C</t>
  </si>
  <si>
    <t>Veškerá nutná zaměření nutná k realizaci díla(např.zaměření stavby před výstavbou, vytyčení stavby a obvodu staveniště apod.) a k uvedení stavby do užívání a řádnému předání dokončeného díla.   
Délka stavby 0,544 77 km.  
SO01,02,03, SO102, SO103, SO201,SO302, SO401  
PEVNÁ CENA</t>
  </si>
  <si>
    <t>7</t>
  </si>
  <si>
    <t>02940</t>
  </si>
  <si>
    <t>OSTATNÍ POŽADAVKY - VYPRACOVÁNÍ DOKUMENTACE</t>
  </si>
  <si>
    <t>Dokumentace skutečného provedení stavby. Výkresy a související písemnosti  
zhotovené stavby potřebné pro evidenci pozemní komunikace. Výkresy odchylek a  
změn stavby oproti PDPS. Ověřené podpisem odpovědného zástupce  
zhotovitele a správce stavby - tiskem ve 4 vyhotoveních a 1 x na CD.   
Délka stavby 0,544 77 km.  
SO01,02,03, SO102, SO103, SO201,SO302, SO401  
PEVNÁ CENA</t>
  </si>
  <si>
    <t>8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</si>
  <si>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</si>
  <si>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</si>
  <si>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aktualizace dopracování dopravního značení. Vypracuje autorizovaná osoba. Odsouhlasí správce stavby. Havarijní plán a protipovodňový plán ( tiskem 2x).  
Délka stavby 0,544 77 km.  
SO01,02,03, SO102, SO103, SO201,SO302, SO401  
PEVNÁ CENA</t>
  </si>
  <si>
    <t>02946</t>
  </si>
  <si>
    <t>OSTAT POŽADAVKY - FOTODOKUMENTACE</t>
  </si>
  <si>
    <t>1 x měsíčně sada barevných fotografií v tištěné i elektroniceké formě.  
3 x závěrečná fotodokumentace v albu s popisem v tištěné i elektronické podobě.  
Délka stavby 0,544 77 km.  
SO102, SO103, SO201,SO302, SO401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</si>
  <si>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</si>
  <si>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</si>
  <si>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</si>
  <si>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</si>
  <si>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informačních tabulí (1ks na celou stavbu) s údaji o stavbě s textem dle vzoru  
objednatele  vč.kotvení a podstavce. Po ukončení stavby odstranění.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</si>
  <si>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</si>
  <si>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</si>
  <si>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03720</t>
  </si>
  <si>
    <t>POMOC PRÁCE ZAJIŠŤ NEBO ZŘÍZ REGULACI A OCHRANU DOPRAVY</t>
  </si>
  <si>
    <t>Úhrnná částka musí obsahovat veškeré náklady na dočasné úpravy a regulaci  
dopravy (i pěší) na staveništi a nezbytné značení a opatření vyplývající z  
požadavků BOZP na staveništi vč. provizorních lávek a nájezdů, oplocení apod.  
Trasy pro pěší v souladu s vyhl. č. 398/2009 Sb., o  
obecných technických požadavcích zabezpečujících bezbariérové užívání staveb.  
Po dobu realizace stavby zajištěn přístup k objektům pro požární techniku, policie,  
záchranné služby.   
Délka stavby 0,544 77 km.  
SO01,02,03, SO102, SO103, SO201,SO302, SO401  
PEVNÁ CENA</t>
  </si>
  <si>
    <t>zahrnuje objednatelem povolené náklady na požadovaná zařízení zhotovitele</t>
  </si>
  <si>
    <t>SO 01,02,03</t>
  </si>
  <si>
    <t>Kanalizace, ul.Regnerova před č.p.265, Úpice</t>
  </si>
  <si>
    <t>014112</t>
  </si>
  <si>
    <t>POPLATKY ZA SKLÁDKU TYP S-IO (INERTNÍ ODPAD)</t>
  </si>
  <si>
    <t>T</t>
  </si>
  <si>
    <t>zemina</t>
  </si>
  <si>
    <t>přebytek zeminy rýhy + šachty : (419,74+20,75)*1,8=792,88 [A]</t>
  </si>
  <si>
    <t>zahrnuje veškeré poplatky provozovateli skládky související s uložením odpadu na skládce.</t>
  </si>
  <si>
    <t>014122</t>
  </si>
  <si>
    <t>POPLATKY ZA SKLÁDKU TYP S-OO (OSTATNÍ ODPAD)</t>
  </si>
  <si>
    <t>suť</t>
  </si>
  <si>
    <t>vybouraná šachta dle pol.96688: 5*2,5=12,50 [E] 
kam.potrubí DN600 : 42*0,350=14,70 [F] 
plastové potrubí : 126,3*0,002=0,25 [G] 
Celkem: E+F+G=27,45 [H]</t>
  </si>
  <si>
    <t>ztížení prací v blízkosti inž sítí (kabelové i trubní vedení)  a zajištění těchto inž.sítí  
PEVNÁ CENA</t>
  </si>
  <si>
    <t>předpokládaný rozsah ztížených prací a zajištění vedení inž.sítí cca 40m : 1=1,00 [A]</t>
  </si>
  <si>
    <t>Zemní práce</t>
  </si>
  <si>
    <t>13273</t>
  </si>
  <si>
    <t>HLOUBENÍ RÝH ŠÍŘ DO 2M PAŽ I NEPAŽ TŘ. I</t>
  </si>
  <si>
    <t>M3</t>
  </si>
  <si>
    <t>vč. naložení, odvozu a uložení na skládku  
vč. pažení</t>
  </si>
  <si>
    <t>dle PD D.1.2.2 : 
hlavní trasa : 41,3*1,1*(3,23-0,30)=133,11 [A] 
přípojky SP : 72,5*1,1*(2,41-0,30)=168,27 [B] 
přípojky DS : (47,9+5,9)*1,1*(2,3-0,3)=118,36 [C] 
Celkem: A+B+C=419,74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</si>
  <si>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</si>
  <si>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</t>
  </si>
  <si>
    <t>HLOUBENÍ ŠACHET ZAPAŽ I NEPAŽ TŘ. I</t>
  </si>
  <si>
    <t>dle PD D.1.2.5 : 2,5*2,5*(3,82-0,5)=20,75 [A]</t>
  </si>
  <si>
    <t>17481</t>
  </si>
  <si>
    <t>ZÁSYP JAM A RÝH Z NAKUPOVANÝCH MATERIÁLŮ</t>
  </si>
  <si>
    <t>zásyp vhodným materiálem dle ČSN, hutnění po vrstvách max. 30cm</t>
  </si>
  <si>
    <t>dle PD D.1.2.2 : 
hlavní trasa : 41,3*1,1*(2,93-0,232-0,659)=92,63 [A] 
přípojky SP : 72,5*1,1*(2,11-0,216-0,482)=112,61 [B] 
přípojky DS : (47,9+5,9)*1,1*(2,0-0,216-0,482)=77,05 [C] 
Celkem: A+B+C=282,29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</si>
  <si>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</si>
  <si>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</si>
  <si>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</si>
  <si>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štěrkopísek do zrna max 20mm, zhutněno na min.97% PS</t>
  </si>
  <si>
    <t>dle PD D.1.2.2 : 
hlavní trasa : 41,3*1,1*0,659=29,94 [A] 
přípojky SP : 72,5*1,1*0,482=38,44 [B] 
přípojky DS : (47,9+5,9)*1,1*0,482=28,52 [C] 
Celkem: A+B+C=96,90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</si>
  <si>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</si>
  <si>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štěrkodrť 0/32, zhutněno na min.97% PS</t>
  </si>
  <si>
    <t>dle PD D.1.2.5 šachta: 20,75-(3,57*3,14*0,65*0,65)=16,01 [D]</t>
  </si>
  <si>
    <t>18110</t>
  </si>
  <si>
    <t>ÚPRAVA PLÁNĚ SE ZHUTNĚNÍM V HORNINĚ TŘ. I</t>
  </si>
  <si>
    <t>M2</t>
  </si>
  <si>
    <t>dle PD D.1.2.2 : 
hlavní trasa : 41,3*1,1=45,43 [A] 
přípojky SP : 72,5*1,1=79,75 [B] 
přípojky DS : (47,9+5,9)*1,1=59,18 [C] 
dle PD D.1.2.5 : 2,5*2,5=6,25 [D] 
Celkem: A+B+C+D=190,61 [E]</t>
  </si>
  <si>
    <t>položka zahrnuje úpravu pláně včetně vyrovnání výškových rozdílů. Míru zhutnění určuje projekt.</t>
  </si>
  <si>
    <t>Vodorovné konstrukce</t>
  </si>
  <si>
    <t>451312</t>
  </si>
  <si>
    <t>PODKLADNÍ A VÝPLŇOVÉ VRSTVY Z PROSTÉHO BETONU C12/15</t>
  </si>
  <si>
    <t>dle PD D.1.2.7 : 
přípojky DS : 0,09=0,09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</si>
  <si>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</si>
  <si>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45157</t>
  </si>
  <si>
    <t>PODKLADNÍ A VÝPLŇOVÉ VRSTVY Z KAMENIVA TĚŽENÉHO</t>
  </si>
  <si>
    <t>dle PD D.1.2.2 : 
hlavní trasa : 41,3*1,1*0,232=10,54 [A] 
přípojky SP : 72,5*1,1*0,216=17,23 [B] 
přípojky DS : (47,9+5,9)*1,1*0,216=12,78 [C] 
dle PD D.1.2.5 : 2,5*2,5*0,15=0,94 [D] 
Celkem: A+B+C+D=41,49 [E]</t>
  </si>
  <si>
    <t>položka zahrnuje dodávku předepsaného kameniva, mimostaveništní a vnitrostaveništní dopravu a jeho uložení  
není-li v zadávací dokumentaci uvedeno jinak, jedná se o nakupovaný materiál</t>
  </si>
  <si>
    <t>Přidružená stavební výroba</t>
  </si>
  <si>
    <t>12</t>
  </si>
  <si>
    <t>72124</t>
  </si>
  <si>
    <t>LAPAČE STŘEŠNÍCH SPLAVENIN</t>
  </si>
  <si>
    <t>vč.napojení na stávající dešťový svod</t>
  </si>
  <si>
    <t>dle PD D.1.2.7 : 5=5,00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</si>
  <si>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</si>
  <si>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Potrubí</t>
  </si>
  <si>
    <t>13</t>
  </si>
  <si>
    <t>87433</t>
  </si>
  <si>
    <t>POTRUBÍ Z TRUB PLASTOVÝCH ODPADNÍCH DN DO 150MM</t>
  </si>
  <si>
    <t>M</t>
  </si>
  <si>
    <t>PP KG DN125 SN12</t>
  </si>
  <si>
    <t>dle PD D.1.2.7 : 
5,9=5,90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</si>
  <si>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</si>
  <si>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14</t>
  </si>
  <si>
    <t>87434</t>
  </si>
  <si>
    <t>POTRUBÍ Z TRUB PLASTOVÝCH ODPADNÍCH DN DO 200MM</t>
  </si>
  <si>
    <t>PP TKP SN12 DN160/138, vč. tvarovek (kolen, odboček, oblouků, přechodek, redukcí apod.) vč.napojení dle specifikace v příloze D.1.2.6 a D.1.2.7</t>
  </si>
  <si>
    <t>dle PD D.1.2.2 : 
přípojky SP : 72,5=72,50 [D] 
přípojky DS : 47,9=47,90 [E] 
Celkem: D+E=120,40 [F]</t>
  </si>
  <si>
    <t>15</t>
  </si>
  <si>
    <t>87445</t>
  </si>
  <si>
    <t>POTRUBÍ Z TRUB PLASTOVÝCH ODPADNÍCH DN DO 300MM</t>
  </si>
  <si>
    <t>PP TKP SN12 DN315/271, vč. tvarovek (kolen, odboček, oblouků, přechodek, redukcí apod.) vč.napojení na šachty</t>
  </si>
  <si>
    <t>dle PD D.1.2.2 : 41,3=41,30 [A]</t>
  </si>
  <si>
    <t>16</t>
  </si>
  <si>
    <t>875272</t>
  </si>
  <si>
    <t>POTRUBÍ DREN Z TRUB PLAST (I FLEXIBIL) DN DO 100MM DĚROVANÝCH</t>
  </si>
  <si>
    <t>flexibilní drén DN100</t>
  </si>
  <si>
    <t>dle PD D.1.2.2 : 
hlavní trasa : 41,3=41,30 [A] 
přípojky SP : 72,5=72,50 [B] 
přípojky DS : 47,9=47,90 [C] 
Celkem: A+B+C=161,70 [D]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</si>
  <si>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</si>
  <si>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17</t>
  </si>
  <si>
    <t>894145</t>
  </si>
  <si>
    <t>ŠACHTY KANALIZAČNÍ Z BETON DÍLCŮ NA POTRUBÍ DN DO 300MM</t>
  </si>
  <si>
    <t>skladba dle PD D.1.2.5 vč.tvarovek a šachtových vložek, poklopu a rámu apod.</t>
  </si>
  <si>
    <t>dešť.kanal. ŠD1 : 1=1,00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</si>
  <si>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</si>
  <si>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18</t>
  </si>
  <si>
    <t>89921</t>
  </si>
  <si>
    <t>VÝŠKOVÁ ÚPRAVA POKLOPŮ</t>
  </si>
  <si>
    <t>úprava do nivelety vozovky : 2=2,00 [A]</t>
  </si>
  <si>
    <t>- položka výškové úpravy zahrnuje všechny nutné práce a materiály pro zvýšení nebo snížení zařízení (včetně nutné úpravy stávajícího povrchu vozovky nebo chodníku).</t>
  </si>
  <si>
    <t>19</t>
  </si>
  <si>
    <t>899652</t>
  </si>
  <si>
    <t>ZKOUŠKA VODOTĚSNOSTI POTRUBÍ DN DO 300MM</t>
  </si>
  <si>
    <t>dle PD D.1.2.2 hlavní trasa : 41,3=41,30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</si>
  <si>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</si>
  <si>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20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</si>
  <si>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</si>
  <si>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</si>
  <si>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</si>
  <si>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Ostatní konstrukce a práce</t>
  </si>
  <si>
    <t>21</t>
  </si>
  <si>
    <t>96688</t>
  </si>
  <si>
    <t>VYBOURÁNÍ KANALIZAČ ŠACHET KOMPLETNÍCH</t>
  </si>
  <si>
    <t>vč. naložení, odvozu a uložení na skládku</t>
  </si>
  <si>
    <t>dle PD D.1.2.2 :  
Š.ST.4 :  1=1,00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</si>
  <si>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</si>
  <si>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22</t>
  </si>
  <si>
    <t>969234</t>
  </si>
  <si>
    <t>VYBOURÁNÍ POTRUBÍ DN DO 200MM KANALIZAČ</t>
  </si>
  <si>
    <t>stávající potrubí :  
přípojky : 72,5+47,9+5,9=126,30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</si>
  <si>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</si>
  <si>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23</t>
  </si>
  <si>
    <t>969258</t>
  </si>
  <si>
    <t>VYBOURÁNÍ POTRUBÍ DN DO 600MM KANALIZAČ</t>
  </si>
  <si>
    <t>kamenina, vč. naložení, odvozu a uložení na skládku</t>
  </si>
  <si>
    <t>stávající potrubí :  
hl.řád : 42=42,00 [A]</t>
  </si>
  <si>
    <t>SO 102</t>
  </si>
  <si>
    <t>Parkovací stání</t>
  </si>
  <si>
    <t>odkopávky : 119,87*1,8=215,77 [D] 
rýhy : 71,25*1,8=128,25 [M] 
šachty : 36*1,8=64,80 [N] 
Celkem: D+M+N=408,82 [O]</t>
  </si>
  <si>
    <t>suť a vybourané hmoty</t>
  </si>
  <si>
    <t>kamenivo : 127,86*1,9=242,93 [A] 
 ul.vp.: 6*0,8*2,5=12,00 [F] 
dlažba : 1,36*2,0=2,72 [L] 
Celkem: A+F+L=257,65 [M]</t>
  </si>
  <si>
    <t>živičný odpad</t>
  </si>
  <si>
    <t>asfalt.kce: 1,81*2,5=4,53 [A]</t>
  </si>
  <si>
    <t>11313</t>
  </si>
  <si>
    <t>ODSTRANĚNÍ KRYTU ZPEVNĚNÝCH PLOCH S ASFALTOVÝM POJIVEM</t>
  </si>
  <si>
    <t>dle PD C.2.2.1 :  
v místě chodníku - vlevo : (18,1)*0,10=1,81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</si>
  <si>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</si>
  <si>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</t>
  </si>
  <si>
    <t>ODSTRAN KRYTU ZPEVNĚNÝCH PLOCH Z DLAŽEB KOSTEK</t>
  </si>
  <si>
    <t>drobná žulová dlažba vč. naložení, odvozu a uložení na meziskládku</t>
  </si>
  <si>
    <t>dle PD C.2.2.1 :  
v místě park.stání :  
vlevo : (100,64+100,62+87,27+29-18,1-13,6)*0,15=42,87 [A] 
vpravo : (32,84+33+16,2)*0,15=12,31 [B] 
Celkem: A+B=55,18 [C]</t>
  </si>
  <si>
    <t>11318</t>
  </si>
  <si>
    <t>ODSTRANĚNÍ KRYTU ZPEVNĚNÝCH PLOCH Z DLAŽDIC</t>
  </si>
  <si>
    <t>betonové dlaždice vč. naložení, odvozu a uložení na skládku</t>
  </si>
  <si>
    <t>dle PD C.2.2.1 :  
v místě chodníku - vlevo : (13,6)*0,10=1,36 [A]</t>
  </si>
  <si>
    <t>11332</t>
  </si>
  <si>
    <t>ODSTRANĚNÍ PODKLADŮ ZPEVNĚNÝCH PLOCH Z KAMENIVA NESTMELENÉHO</t>
  </si>
  <si>
    <t>štěrk, kamenivo vč. naložení, odvozu a uložení na skládku</t>
  </si>
  <si>
    <t>dle PD C.2.2.1 :  
konstrukce 3 - parkovací záliv :  
vlevo : (100,64+100,62+87,27+29)*0,32=101,61 [A] 
vpravo : (32,84+33+16,2)*0,32=26,25 [B] 
Celkem: A+B=127,86 [C]</t>
  </si>
  <si>
    <t>12273</t>
  </si>
  <si>
    <t>ODKOPÁVKY A PROKOPÁVKY OBECNÉ TŘ. I</t>
  </si>
  <si>
    <t>dle PD C.2.2.1, C.2.2.2 :  
sanace podloží : 
konstrukce 3 - parkovací záliv :  
vlevo : (100,64+100,62+87,27+29)*0,30=95,26 [A] 
vpravo : (32,84+33+16,2)*0,30=24,61 [B] 
Celkem: A+B=119,87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</si>
  <si>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</si>
  <si>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přípojky ul.vp.  (9,5+8,8+8,8+8,7+4+3,2+2,5+2)*1,0*1,5=71,25 [O]</t>
  </si>
  <si>
    <t>vč. naložení, odvozu a uložení na skládku   
vč. pažení</t>
  </si>
  <si>
    <t>ul.vpusti v park.zálivech : (8)*1,5*1,5*2,0=36,00 [A]</t>
  </si>
  <si>
    <t>lom.drť zásyp potrubí (zrno max.22mm) - zhutnit na min.97%PS</t>
  </si>
  <si>
    <t>přípojky ul.vp.  (9,5+8,8+8,8+8,7+4+3,2+2,5+2)*1,0*0,2=9,50 [O]</t>
  </si>
  <si>
    <t>ŠD 0/32</t>
  </si>
  <si>
    <t>přípojky ul.vp.  (9,5+8,8+8,8+8,7+4+3,2+2,5+2)*1,0*0,95=45,13 [O]</t>
  </si>
  <si>
    <t>štěrkopískový obsyp potrubí (zrno max.8mm) - zhutnit na min.97%PS</t>
  </si>
  <si>
    <t>přípojky ul.vp.  (9,5+8,8+8,8+8,7+4+3,2+2,5+2)*1,0*0,25=11,88 [O]</t>
  </si>
  <si>
    <t>ul.vpusti v park.zálivech : (8)*2,5=20,00 [A]</t>
  </si>
  <si>
    <t>dle PD C.2.2.1, C.2.2.2 :  
sanace podloží : 
konstrukce 3 - parkovací záliv :  
vlevo : (100,64+100,62+87,27+29)=317,53 [A] 
vpravo : (32,84+33+16,2)=82,04 [B] 
Celkem: A+B=399,57 [C]</t>
  </si>
  <si>
    <t>Základy</t>
  </si>
  <si>
    <t>21361</t>
  </si>
  <si>
    <t>DRENÁŽNÍ VRSTVY Z GEOTEXTILIE</t>
  </si>
  <si>
    <t>vlastnosti filtrační a separační min 500g/m2, min.40kN/m</t>
  </si>
  <si>
    <t>dle PD C.2.2.1, C.2.2.2 :  
sanace podloží : 
konstrukce 3 - parkovací záliv :  
vlevo : (100,64+100,62+87,27+29)*1,05=333,41 [A] 
vpravo : (32,84+33+16,2)*1,05=86,14 [B] 
Celkem: A+B=419,55 [C]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</si>
  <si>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</si>
  <si>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</si>
  <si>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</si>
  <si>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fr.0/63</t>
  </si>
  <si>
    <t>451311</t>
  </si>
  <si>
    <t>PODKL A VÝPLŇ VRSTVY Z PROST BET DO C8/10</t>
  </si>
  <si>
    <t>C8/10 X0</t>
  </si>
  <si>
    <t>ul.vpusti v park.zálivech : (8+1)*1,5*1,5*0,15=3,04 [A]</t>
  </si>
  <si>
    <t>451573</t>
  </si>
  <si>
    <t>VÝPLŇ VRSTVY Z KAMENIVA TĚŽENÉHO, INDEX ZHUTNĚNÍ ID DO 0,9</t>
  </si>
  <si>
    <t>štěrkopískový podsyp zhutněné na 98% PS</t>
  </si>
  <si>
    <t>přípojky ul.vp.  (9,5+8,8+8,8+8,7+4+3,2+2,5+2)*1,0*0,10=4,75 [O]</t>
  </si>
  <si>
    <t>Komunikace</t>
  </si>
  <si>
    <t>56330</t>
  </si>
  <si>
    <t>VOZOVKOVÉ VRSTVY ZE ŠTĚRKODRTI</t>
  </si>
  <si>
    <t>ŠD fr.0/63</t>
  </si>
  <si>
    <t>dle PD C.2.2.1, C.2.2.2 :  
konstrukce 3 - parkovací záliv vč.navýšení množství při změně sklonu :  
vlevo : (100,64+100,62+87,27+29)*0,32=101,61 [A] 
vpravo : (32,84+33+16,2)*0,32=26,25 [B] 
Celkem: A+B=127,86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</si>
  <si>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</si>
  <si>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58221</t>
  </si>
  <si>
    <t>DLÁŽDĚNÉ KRYTY Z DROBNÝCH KOSTEK DO LOŽE Z KAMENIVA</t>
  </si>
  <si>
    <t>žulová dl. K10, vějířová vazba, materiál ze stavby vč.získání z meziskládky vč.dodání žulové kostky bílé na vyznačení park.míst  
vč.spárování cementovou maltou M25 XF4</t>
  </si>
  <si>
    <t>konstrukce 3 - parkovací záliv :  
vlevo : (100,64+100,62+87,27+29)=317,53 [A] 
vpravo : (32,84+33+16,2)=82,04 [B] 
2xK10 : -221,7*0,20=-44,34 [C] 
Celkem: A+B+C=355,23 [D]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</si>
  <si>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</si>
  <si>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740002</t>
  </si>
  <si>
    <t>R</t>
  </si>
  <si>
    <t>PŘELOŽKY SEK</t>
  </si>
  <si>
    <t>Soubor činností nutných pro provedení "Přeložky SEK"  
Viz.příloha "PRELOZKA_CETIN_NEOCENENY.xls"</t>
  </si>
  <si>
    <t>Soubor činností nutných pro provedení "Přeložky SEK" :  1=1,00 [A]</t>
  </si>
  <si>
    <t>PP DN150 SN12</t>
  </si>
  <si>
    <t>přípojky ul.vp.  (9,5+8,8+8,8+8,7+4+3,2+2,5+2)=47,50 [O]</t>
  </si>
  <si>
    <t>24</t>
  </si>
  <si>
    <t>89712</t>
  </si>
  <si>
    <t>VPUSŤ KANALIZAČNÍ ULIČNÍ KOMPLETNÍ Z BETONOVÝCH DÍLCŮ</t>
  </si>
  <si>
    <t>DN 450 vč.rámu 50x50cm, D400 a výklopné litinové mříže se zámkem, sestava dle PD C.2.2.2</t>
  </si>
  <si>
    <t>uliční vpusti : 8=8,00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</si>
  <si>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</si>
  <si>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25</t>
  </si>
  <si>
    <t>89922</t>
  </si>
  <si>
    <t>VÝŠKOVÁ ÚPRAVA MŘÍŽÍ</t>
  </si>
  <si>
    <t>dle potřeby 8=8,00 [A]</t>
  </si>
  <si>
    <t>26</t>
  </si>
  <si>
    <t>89923</t>
  </si>
  <si>
    <t>VÝŠKOVÁ ÚPRAVA KRYCÍCH HRNCŮ</t>
  </si>
  <si>
    <t>předpoklad povrchové znaky : 6=6,00 [A]</t>
  </si>
  <si>
    <t>27</t>
  </si>
  <si>
    <t>915111</t>
  </si>
  <si>
    <t>VODOROVNÉ DOPRAVNÍ ZNAČENÍ BARVOU HLADKÉ - DODÁVKA A POKLÁDKA</t>
  </si>
  <si>
    <t>VDZ v barvě</t>
  </si>
  <si>
    <t>VDZ do parkovacích zálivů :  
V10a : (8+8+7+3+3+2+3)*2*0,125=8,50 [A]</t>
  </si>
  <si>
    <t>položka zahrnuje:  
- dodání a pokládku nátěrového materiálu (měří se pouze natíraná plocha)  
- předznačení a reflexní úpravu</t>
  </si>
  <si>
    <t>28</t>
  </si>
  <si>
    <t>915211</t>
  </si>
  <si>
    <t>VODOROVNÉ DOPRAVNÍ ZNAČENÍ PLASTEM HLADKÉ - DODÁVKA A POKLÁDKA</t>
  </si>
  <si>
    <t>Obnova VDZ vč.předznačení</t>
  </si>
  <si>
    <t>29</t>
  </si>
  <si>
    <t>91772</t>
  </si>
  <si>
    <t>OBRUBA Z DLAŽEBNÍCH KOSTEK DROBNÝCH</t>
  </si>
  <si>
    <t>2x K10 podél obruby do bet.lože C20/25nXF3 vč.dodání dlažby ze stavby  
vč.spárování cementovou maltou M25 XF4</t>
  </si>
  <si>
    <t>dle PD : (53,8+53,8+44+18,2+20,1+20,1+11,7)*2=443,40 [A]</t>
  </si>
  <si>
    <t>Položka zahrnuje:  
dodání a pokládku jedné řady dlažebních kostek o rozměrech předepsaných zadávací dokumentací  
betonové lože i boční betonovou opěrku.</t>
  </si>
  <si>
    <t>30</t>
  </si>
  <si>
    <t>96687</t>
  </si>
  <si>
    <t>VYBOURÁNÍ ULIČNÍCH VPUSTÍ KOMPLETNÍCH</t>
  </si>
  <si>
    <t>zrušení ul.vp. : 6=6,00 [D]</t>
  </si>
  <si>
    <t>SO 103</t>
  </si>
  <si>
    <t>Rekonstrukce chodníku</t>
  </si>
  <si>
    <t>sejmutí drnu : 207,56*0,1*1,8=37,36 [L] 
odkopávky : 950,12*1,8=1 710,22 [D] 
rýhy : 314,89*1,8=566,80 [M] 
šachty : 1*1,8=1,80 [N] 
Celkem: L+D+M+N=2 316,18 [O]</t>
  </si>
  <si>
    <t>kamenivo : 510,66*1,9=970,25 [A] 
žb beton + ul.vp.: 43,56*2,5+17*0,8*2,5=142,90 [F] 
obruby :150,5*0,25*0,15*2,4+128*0,05*0,20*2,4=16,62 [G] 
vod.pr. :37,75*0,10*2,4=9,06 [I] 
dzn+ sl.: 12*0,08+13*0,05=1,61 [J] 
zábradlí : 0,150=0,15 [K] 
dlažba : (49,36+29,51)*2,0=157,74 [L] 
Celkem: A+F+G+I+J+K+L=1 298,33 [M]</t>
  </si>
  <si>
    <t>asfalt.kce: (14,34+21,60)*2,5=89,85 [A]</t>
  </si>
  <si>
    <t>11120</t>
  </si>
  <si>
    <t>ODSTRANĚNÍ KŘOVIN</t>
  </si>
  <si>
    <t>vč.odvozu na skládku a likvidace</t>
  </si>
  <si>
    <t>ul.Bratří Čapků : 3*5=15,00 [A]</t>
  </si>
  <si>
    <t>odstranění křovin a stromů do průměru 100 mm  
doprava dřevin bez ohledu na vzdálenost  
spálení na hromadách nebo štěpkování</t>
  </si>
  <si>
    <t>11130</t>
  </si>
  <si>
    <t>SEJMUTÍ DRNU</t>
  </si>
  <si>
    <t>dle PD C.2.2.1 :  
v tl.150mm : 
vlevo : 11,12+16+3+22+12,44+2+25,7+14,5=106,76 [A] 
vpravo : 40+4,8+15+4+37=100,80 [B] 
Celkem: A+B=207,56 [C]</t>
  </si>
  <si>
    <t>včetně vodorovné dopravy  a uložení na skládku</t>
  </si>
  <si>
    <t>dle PD C.2.2.1 :  
v místě chodníku - vlevo : (115,6+27,8)*0,10=14,34 [A]</t>
  </si>
  <si>
    <t>mozaiková žulová dlažba vč. očištění, vytřídění, naložení, odvozu a uložení na meziskládku, přebytek na skládku investora</t>
  </si>
  <si>
    <t>dle PD C.2.2.1 :  
vlevo : (180,8+230,0+116,3)*0,1=52,71 [A] 
vpravo : (322,1+94,0+2,7+544,5)*0,1=96,33 [B] 
Celkem: A+B=149,04 [C]</t>
  </si>
  <si>
    <t>drobná žulová dlažba vč. očištění, vytřídění, naložení, odvozu a uložení na meziskládku, přebytek na skládku investora</t>
  </si>
  <si>
    <t>dle PD C.2.2.1 :  
vlevo vjezdy  : (4*2,5+3*3,5)*0,15=3,08 [A] 
vpravo podél garáží : (56*3)*0,15=25,20 [B] 
Celkem: A+B=28,28 [C]</t>
  </si>
  <si>
    <t>dle PD C.2.2.1 :  
vlevo  : (6+35,1+216,4+90,2+83,1+5,9+26,38)*0,10=46,31 [A] 
vpravo  : (25,8+4,7)*0,10=3,05 [B] 
Celkem: A+B=49,36 [C]</t>
  </si>
  <si>
    <t>zámková a skladebná bet.dlažba vč. naložení, odvozu a uložení na skládku</t>
  </si>
  <si>
    <t>dle PD C.2.2.1 :  
vlevo  : (47,4+21,2+9,2+106,5+59,7+7,9)*0,10=25,19 [A] 
vpravo  : 43,2*0,10=4,32 [B] 
Celkem: A+B=29,51 [C]</t>
  </si>
  <si>
    <t>dle PD C.2.2.1, C.2.2.2 :  
nové kce : 
kce 4 - vjezdy ze zámk.dl. + dl.pro nevidomé : 
vlevo : (25,96+20,61)*1,05*0,25+(2,1+2,0)*0,25=13,25 [E] 
vpravo : (28+114,1+9,5+11,9+12,1)*1,05*0,25+(1,6+23,9+1,76+1,76+1,76)*0,25=53,79 [F] 
kce 5 - vjezdy z drobné žul.dl.kostky + dl.pro nevidomé : 
vlevo : (8,8+7,2)*1,05*0,25+(1,8+1,7+3,05)*0,25=5,84 [A] 
vpravo : (11,4+4,3+17,9)*1,05*0,25+(3,6)*0,25=9,72 [B] 
kce 6 - chodník ze zámk.dl. + dl.pro nevidomé : 
vlevo : (653,5)*1,05*0,15+(5,1+3,86+0,9)*0,15=104,41 [C] 
vpravo : (313,91)*1,05*0,15+(5,9)*0,15=50,33 [D] 
kce 7 - chodník z mozaiky + dl.pro nevidomé : 
vlevo : (592,3+125,65+158,75)*1,05*0,15+(2,87+4,15+2,6+4,5+7,12+7+8,6)*0,15=143,61 [G] 
vpravo : (725,18+3,14)*1,05*0,15+(2,7+2,82+4,2+1,24+3,47+2,7)*0,15=117,28 [H] 
hladká dl. :(25,7+14,8)*0,15=6,08 [I] 
umělá vodící linie  : (23,4+2,0)*0,25=6,35 [J] 
Celkem: E+F+A+B+C+D+G+H+I+J=510,66 [K]</t>
  </si>
  <si>
    <t>11351</t>
  </si>
  <si>
    <t>ODSTRANĚNÍ ZÁHONOVÝCH OBRUBNÍKŮ</t>
  </si>
  <si>
    <t>dle PD C.2.2.1 :  
vlevo : 24,2+2,3+1,7+2,7+10,5+16,4+4,6=62,40 [A] 
vpravo : 10+17,7+11,6+26,3=65,60 [B] 
Celkem: A+B=128,00 [C]</t>
  </si>
  <si>
    <t>11352</t>
  </si>
  <si>
    <t>ODSTRANĚNÍ CHODNÍKOVÝCH A SILNIČNÍCH OBRUBNÍKŮ BETONOVÝCH</t>
  </si>
  <si>
    <t>dle PD C.2.2.1 :  
vpravo podél garáží : 60,5=60,50 [A] 
vlevo : 16+16+18+10=60,00 [C] 
lokální výskyt : 30=30,00 [B] 
Celkem: A+C+B=150,50 [D]</t>
  </si>
  <si>
    <t>11353</t>
  </si>
  <si>
    <t>ODSTRANĚNÍ CHODNÍKOVÝCH KAMENNÝCH OBRUBNÍKŮ</t>
  </si>
  <si>
    <t>vč. očištění, vytřídění, naložení, odvozu a uložení dle stavu obrub na skládku investora nebo na meziskládku pro opětovné použití, přebytek na skládku investora</t>
  </si>
  <si>
    <t>dle PD C.2.2.1 :  
vlevo : 178,8+209+94+14,85+17,25=513,90 [A] 
vpravo : 154,8+330,4+4,8=490,00 [B] 
Celkem: A+B=1 003,90 [C]</t>
  </si>
  <si>
    <t>11355</t>
  </si>
  <si>
    <t>ODSTRANĚNÍ OBRUB Z DLAŽEBNÍCH KOSTEK JEDNODUCHÝCH</t>
  </si>
  <si>
    <t>vč. naložení, odvozu a uložení na skládku investora</t>
  </si>
  <si>
    <t>dle PD C.2.2.1 :  
vlevo : 12,5+10,6+42,9+2,7=68,70 [A] 
vpravo : 5,1+3,5+26,3=34,90 [B] 
podél garáží : 56=56,00 [C] 
Celkem: A+B+C=159,60 [D]</t>
  </si>
  <si>
    <t>11372</t>
  </si>
  <si>
    <t>FRÉZOVÁNÍ ZPEVNĚNÝCH PLOCH ASFALTOVÝCH</t>
  </si>
  <si>
    <t>v místě vozovky - rozšíření chodníku : vlevo na kú a zú :  (2*28+22*4)*0,15=21,60 [B]</t>
  </si>
  <si>
    <t>113768</t>
  </si>
  <si>
    <t>FRÉZOVÁNÍ DRÁŽKY PRŮŘEZU DO 1200MM2 V ASFALTOVÉ VOZOVCE</t>
  </si>
  <si>
    <t>30/40</t>
  </si>
  <si>
    <t>napojení u zastávky na asf.kryt : 14,25=14,25 [A]</t>
  </si>
  <si>
    <t>Položka zahrnuje veškerou manipulaci s vybouranou sutí a s vybouranými hmotami vč. uložení na skládku.</t>
  </si>
  <si>
    <t>dle PD C.2.2.1, C.2.2.2 :  
sanace podloží : 
kce 4 - vjezdy ze zámk.dl. + dl.pro nevidomé : 
vlevo : (25,96+20,61)*1,05*0,3+(2,1+2,0)*0,30=15,90 [E] 
vpravo : (28+114,1+9,5+11,9+12,1)*1,05*0,3+(1,6+23,9+1,76+1,76+1,76)*0,30=64,55 [F] 
kce 5 - vjezdy z drobné žul.dl.kostky + dl.pro nevidomé : 
vlevo : (8,8+7,2)*1,05*0,3+(1,8+1,7+3,05)*0,30=7,01 [A] 
vpravo : (11,4+4,3+17,9)*1,05*0,3+(3,6)*0,30=11,66 [B] 
kce 6 - chodník ze zámk.dl. + dl.pro nevidomé : 
vlevo : (653,5)*1,05*0,3+(5,1+3,86+0,9)*0,3=208,81 [C] 
vpravo : (313,91)*1,05*0,3+(5,9)*0,3=100,65 [D] 
kce 7 - chodník z mozaiky + dl.pro nevidomé : 
vlevo : (592,3+125,65+158,75)*1,05*0,3+(2,87+4,15+2,6+4,5+7,12+7+8,6)*0,3=287,21 [G] 
vpravo : (725,18+3,14)*1,05*0,3+(2,7+2,82+4,2+1,24+3,47+2,7)*0,3=234,56 [H] 
hladká dl. :(25,7+14,8)*0,30=12,15 [I] 
umělá vodící linie  : (23,4+2,0)*0,3=7,62 [J] 
Celkem: E+F+A+B+C+D+G+H+I+J=950,12 [K]</t>
  </si>
  <si>
    <t>přípojky ul.vp. + žlabu  1*3*1,0*1,5+6*1,0*1,5=13,50 [O] 
přípojka lapače splavenin dle potřeby výměna poškozených : 20*6*0,6*1,5+20*9*0,6*1,7=291,60 [P] 
palisády : 11,7*0,6*0,8+11,6*0,6*0,6=9,79 [Q] 
Celkem: O+P+Q=314,89 [R]</t>
  </si>
  <si>
    <t>dvorní vpust v chodníku : 1*1,0*1,0*1,0=1,00 [A]</t>
  </si>
  <si>
    <t>přípojky ul.vp. + žlabu  1*3*1,0*0,2+6*1,0*0,2=1,80 [O] 
přípojka lapače splavenin dle potřeby výměna poškozených : 20*6*0,6*0,2+20*9*0,6*0,2=36,00 [P] 
Celkem: O+P=37,80 [Q]</t>
  </si>
  <si>
    <t>přípojky ul.vp. + žlabu  1*3*1,0*0,95+6*1,0*0,95=8,55 [O] 
přípojka lapače splavenin dle potřeby výměna poškozených : 20*6*0,6*0,95+20*9*0,6*1,15=192,60 [P] 
palisády : 11,7*0,3+11,6*0,3=6,99 [Q] 
Celkem: O+P+Q=208,14 [R]</t>
  </si>
  <si>
    <t>přípojky ul.vp. + žlabu  1*3*1,0*0,25+6*1,0*0,25=2,25 [O] 
přípojka lapače splavenin dle potřeby výměna poškozených : 20*6*0,6*0,25+20*9*0,6*0,25=45,00 [P] 
Celkem: O+P=47,25 [Q]</t>
  </si>
  <si>
    <t>dle PD C.2.2.1, C.2.2.2 :  
sanace podloží : 
kce 4 - vjezdy ze zámk.dl. + dl.pro nevidomé : 
vlevo : (25,96+20,61)*1,05+(2,1+2,0)=53,00 [E] 
vpravo : (28+114,1+9,5+11,9+12,1)*1,05+(1,6+23,9+1,76+1,76+1,76)=215,16 [F] 
kce 5 - vjezdy z drobné žul.dl.kostky + dl.pro nevidomé : 
vlevo : (8,8+7,2)*1,05+(1,8+1,7+3,05)=23,35 [A] 
vpravo : (11,4+4,3+17,9)*1,05+(3,6)=38,88 [B] 
kce 6 - chodník ze zámk.dl. + dl.pro nevidomé : 
vlevo : (653,5)*1,05+(5,1+3,86+0,9)=696,04 [C] 
vpravo : (313,91)*1,05+(5,9)=335,51 [D] 
kce 7 - chodník z mozaiky + dl.pro nevidomé : 
vlevo : (592,3+125,65+158,75)*1,05+(2,87+4,15+2,6+4,5+7,12+7+8,6)=957,38 [G] 
vpravo : (725,18+3,14)*1,05+(2,7+2,82+4,2+1,24+3,47+2,7)=781,87 [H] 
hladká dl. :(25,7+14,8)=40,50 [I] 
umělá vodící linie  : 23,4+2,0=25,40 [J] 
Celkem: E+F+A+B+C+D+G+H+I+J=3 167,09 [K]</t>
  </si>
  <si>
    <t>18214</t>
  </si>
  <si>
    <t>ÚPRAVA POVRCHŮ SROVNÁNÍM ÚZEMÍ V TL DO 0,25M</t>
  </si>
  <si>
    <t>dle PD C.2.2.1 :  
terénní úpravy - zatravnění :  
vlevo : 167,1=167,10 [A] 
vpravo : 118,7=118,70 [B] 
Celkem: A+B=285,80 [C]</t>
  </si>
  <si>
    <t>položka zahrnuje srovnání výškových rozdílů terénu</t>
  </si>
  <si>
    <t>18222</t>
  </si>
  <si>
    <t>ROZPROSTŘENÍ ORNICE VE SVAHU V TL DO 0,15M</t>
  </si>
  <si>
    <t>vč. dovozu a získání vhodné zeminy ze zemníku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</si>
  <si>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</si>
  <si>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</si>
  <si>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</si>
  <si>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</si>
  <si>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18247</t>
  </si>
  <si>
    <t>OŠETŘOVÁNÍ TRÁVNÍKU</t>
  </si>
  <si>
    <t>dle pol.č.18222 : 285,8=285,80 [A]</t>
  </si>
  <si>
    <t>Zahrnuje pokosení se shrabáním, naložení shrabků na dopravní prostředek, s odvozem a se složením, to vše bez ohledu na sklon terénu  
zahrnuje nutné zalití a hnojení</t>
  </si>
  <si>
    <t>18600</t>
  </si>
  <si>
    <t>ZALÉVÁNÍ VODOU</t>
  </si>
  <si>
    <t>dle pol.č.18222 : 285,8*0,05*2=28,58 [A]</t>
  </si>
  <si>
    <t>položka zahrnuje veškerý materiál, výrobky a polotovary, včetně mimostaveništní a vnitrostaveništní dopravy (rovněž přesuny), včetně naložení a složení, případně s uložením</t>
  </si>
  <si>
    <t>31</t>
  </si>
  <si>
    <t>dle PD C.2.2.1, C.2.2.2 :  
sanace podloží : 
kce 4 - vjezdy ze zámk.dl. + dl.pro nevidomé : 
vlevo : (25,96+20,61)*1,05*0,3+(2,1+2,0)*0,30=15,90 [E] 
vpravo : (28+114,1+9,5+11,9+12,1)*1,05*0,3+(1,6+23,9+1,76+1,76+1,76)*0,30=64,55 [F] 
kce 5 - vjezdy z drobné žul.dl.kostky + dl.pro nevidomé : 
vlevo : (8,8+7,2)*1,05*0,3+(1,8+1,7+3,05)*0,30=7,01 [A] 
vpravo : (11,4+4,3+17,9)*1,05*0,3+(3,6)*0,30=11,66 [B] 
kce 6 - chodník ze zámk.dl. + dl.pro nevidomé : 
vlevo : (653,5)*1,05*0,3+(5,1+3,86+0,9)*0,3=208,81 [C] 
vpravo : (313,91)*1,05*0,3+(5,9)*0,3=100,65 [D] 
kce 7 - chodník z mozaiky + dl.pro nevidomé : 
vlevo : (592,3+125,65+158,75)*1,05*0,3+(2,87+4,15+2,6+4,5+7,12+7+8,6)*0,3=287,21 [G] 
vpravo : (725,18+3,14)*1,05*0,3+(2,7+2,82+4,2+1,24+3,47+2,7)*0,3=234,56 [H] 
hladká dl. :(25,7+14,8)*0,30=12,15 [I] 
Celkem: E+F+A+B+C+D+G+H+I=942,50 [J]</t>
  </si>
  <si>
    <t>32</t>
  </si>
  <si>
    <t>272324</t>
  </si>
  <si>
    <t>ZÁKLADY ZE ŽELEZOBETONU DO C25/30</t>
  </si>
  <si>
    <t>vč.výstuže kari sítě a vč.bednění</t>
  </si>
  <si>
    <t>bet.objekty - šacty, schozy, angl.dvorky, apod. dle potřeby : 18=18,00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</si>
  <si>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</si>
  <si>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33</t>
  </si>
  <si>
    <t>X0</t>
  </si>
  <si>
    <t>podklad pod ul.vpust : 1,0*1,0*0,15=0,15 [I]</t>
  </si>
  <si>
    <t>34</t>
  </si>
  <si>
    <t>451314</t>
  </si>
  <si>
    <t>PODKLADNÍ A VÝPLŇOVÉ VRSTVY Z PROSTÉHO BETONU C25/30</t>
  </si>
  <si>
    <t>C20/25nXF1</t>
  </si>
  <si>
    <t>bet.základy dzn : (3+4)*0,5*0,5*0,8=1,40 [N] 
klíny napojení nástupní hrany : 4*0,4=1,60 [O] 
Celkem: N+O=3,00 [P]</t>
  </si>
  <si>
    <t>35</t>
  </si>
  <si>
    <t>přípojky ul.vp. + žlabu  1*3*1,0*0,1+6*1,0*0,1=0,90 [O] 
přípojka lapače splavenin dle potřeby výměna poškozených : 20*6*0,6*0,1+20*9*0,6*0,1=18,00 [P] 
Celkem: O+P=18,90 [Q]</t>
  </si>
  <si>
    <t>36</t>
  </si>
  <si>
    <t>56333</t>
  </si>
  <si>
    <t>VOZOVKOVÉ VRSTVY ZE ŠTĚRKODRTI TL. DO 150MM</t>
  </si>
  <si>
    <t>kce 6 - chodník ze zámk.dl. + dl.pro nevidomé : 
vlevo : (653,5)*1,05+(5,1+3,86+0,9)=696,04 [C] 
vpravo : (313,91)*1,05+(5,9)=335,51 [D] 
kce 7 - chodník z mozaiky + dl.pro nevidomé : 
vlevo : (592,3+125,65+158,75)*1,05+(2,87+4,15+2,6+4,5+7,12+7+8,6)=957,38 [G] 
vpravo : (725,18+3,14)*1,05+(2,7+2,82+4,2+1,24+3,47+2,7)=781,87 [H] 
hladká dl. :(25,7+14,8)=40,50 [I] 
umělá vodící linie  : 23,4+2,0=25,40 [J] 
Celkem: C+D+G+H+I+J=2 836,70 [K]</t>
  </si>
  <si>
    <t>37</t>
  </si>
  <si>
    <t>56335</t>
  </si>
  <si>
    <t>VOZOVKOVÉ VRSTVY ZE ŠTĚRKODRTI TL. DO 250MM</t>
  </si>
  <si>
    <t>kce 4 - vjezdy ze zámk.dl. + dl.pro nevidomé : 
vlevo : (25,96+20,61)*1,05+(2,1+2,0)=53,00 [E] 
vpravo : (28+114,1+9,5+11,9+12,1)*1,05+(1,6+23,9+1,76+1,76+1,76)=215,16 [F] 
kce 5 - vjezdy z drobné žul.dl.kostky + dl.pro nevidomé : 
vlevo : (8,8+7,2)*1,05+(1,8+1,7+3,05)=23,35 [A] 
vpravo : (11,4+4,3+17,9)*1,05+(3,6)=38,88 [B] 
umělá vodící linie  : 23,4+2,0=25,40 [G] 
Celkem: E+F+A+B+G=355,79 [H]</t>
  </si>
  <si>
    <t>38</t>
  </si>
  <si>
    <t>572213</t>
  </si>
  <si>
    <t>SPOJOVACÍ POSTŘIK Z EMULZE DO 0,5KG/M2</t>
  </si>
  <si>
    <t>kationaktivní asfaltové emulze PS-E 0,4kg/m2</t>
  </si>
  <si>
    <t>napojení u zastávky na asf.kryt : 14,25*0,5=7,13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</si>
  <si>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</si>
  <si>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39</t>
  </si>
  <si>
    <t>574A34</t>
  </si>
  <si>
    <t>ASFALTOVÝ BETON PRO OBRUSNÉ VRSTVY ACO 11+, 11S TL. 40MM</t>
  </si>
  <si>
    <t>nemodifikovaný ACO 11+ 50/70 v tl.40mm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</si>
  <si>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</si>
  <si>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40</t>
  </si>
  <si>
    <t>žulová dl. K10 vazba vějířová, materiál ze stavby vč.získání z meziskládky</t>
  </si>
  <si>
    <t>kce 5 - vjezdy z drobné žul.dl.kostky : 
vlevo : (8,8+7,2)=16,00 [A] 
vpravo : (11,4+4,3+17,9)=33,60 [B] 
Celkem: A+B=49,60 [C]</t>
  </si>
  <si>
    <t>41</t>
  </si>
  <si>
    <t>582311</t>
  </si>
  <si>
    <t>DLÁŽDĚNÉ KRYTY Z MOZAIK KOSTEK JEDNOBAREVNÝCH DO LOŽE Z KAMENIVA</t>
  </si>
  <si>
    <t>bílá mozaiková dlažba</t>
  </si>
  <si>
    <t>kontrastní pás podél nást.hrany : 2*12*0,3=7,20 [A]</t>
  </si>
  <si>
    <t>42</t>
  </si>
  <si>
    <t>582312</t>
  </si>
  <si>
    <t>DLÁŽDĚNÉ KRYTY Z MOZAIK KOSTEK VÍCEBAREVNÝCH DO LOŽE Z KAMENIVA</t>
  </si>
  <si>
    <t>žulová mozaika, matariál ze stavby.doplnění bílé dlažby vč.získání z meziskládky, vzor skladnby dlažby bude řešen v RDS</t>
  </si>
  <si>
    <t>kce 7 - chodník z mozaiky : 
vlevo : (592,3+125,65+158,75)=876,70 [G] 
vpravo : (725,18+3,14)=728,32 [H] 
Celkem: G+H=1 605,02 [I]</t>
  </si>
  <si>
    <t>43</t>
  </si>
  <si>
    <t>58242</t>
  </si>
  <si>
    <t>DLÁŽDĚNÉ KRYTY Z KAMEN DESEK DO LOŽE Z MC</t>
  </si>
  <si>
    <t>Hladká betonová příložná deska 255x255x60 - světlá</t>
  </si>
  <si>
    <t>úpravy pro nevidomé v části s mozaikovým krytem : 25,7+14,8=40,50 [A]</t>
  </si>
  <si>
    <t>44</t>
  </si>
  <si>
    <t>58251</t>
  </si>
  <si>
    <t>DLÁŽDĚNÉ KRYTY Z BETONOVÝCH DLAŽDIC DO LOŽE Z KAMENIVA</t>
  </si>
  <si>
    <t>dlažba betonová vodící linie výstupky o výšce 5 mm s roztečí 5 mm, 20 x 20 x 8 - červená</t>
  </si>
  <si>
    <t>dle PD C.2.2.2 : umělá vodící linie  : 23,4+2,0=25,40 [A]</t>
  </si>
  <si>
    <t>45</t>
  </si>
  <si>
    <t>582614</t>
  </si>
  <si>
    <t>KRYTY Z BETON DLAŽDIC SE ZÁMKEM BAREV TL 60MM DO LOŽE Z KAM</t>
  </si>
  <si>
    <t>zámková bet.dl. 200x160x60mm - písková</t>
  </si>
  <si>
    <t>kce 6 - chodník ze zámk.dl. : 
vlevo : (653,5)=653,50 [C] 
vpravo : (313,91)=313,91 [D] 
Celkem: C+D=967,41 [E]</t>
  </si>
  <si>
    <t>46</t>
  </si>
  <si>
    <t>582615</t>
  </si>
  <si>
    <t>KRYTY Z BETON DLAŽDIC SE ZÁMKEM BAREV TL 80MM DO LOŽE Z KAM</t>
  </si>
  <si>
    <t>zámková bet.dl. 200x160x80mm - antracit</t>
  </si>
  <si>
    <t>kce 4 - vjezdy ze zámk.dl.  : 
vlevo : (25,96+20,61)=46,57 [E] 
vpravo : (28+114,1+9,5+11,9+12,1)=175,60 [F] 
Celkem: E+F=222,17 [G]</t>
  </si>
  <si>
    <t>47</t>
  </si>
  <si>
    <t>58261A</t>
  </si>
  <si>
    <t>KRYTY Z BETON DLAŽDIC SE ZÁMKEM BAREV RELIÉF TL 60MM DO LOŽE Z KAM</t>
  </si>
  <si>
    <t>reliéfní zámková bet.dl. pro nevidomé 200x160x60mm - červená</t>
  </si>
  <si>
    <t>dle PD C.2.2.2 : 9,86+5,9=15,76 [A]</t>
  </si>
  <si>
    <t>48</t>
  </si>
  <si>
    <t>58261B</t>
  </si>
  <si>
    <t>KRYTY Z BETON DLAŽDIC SE ZÁMKEM BAREV RELIÉF TL 80MM DO LOŽE Z KAM</t>
  </si>
  <si>
    <t>reliéfní zámková bet.dl. pro nevidomé 200x160x80mm - červená</t>
  </si>
  <si>
    <t>dle PD C.2.2.2 : 4,1+30,78=34,88 [A]</t>
  </si>
  <si>
    <t>49</t>
  </si>
  <si>
    <t>58272</t>
  </si>
  <si>
    <t>DLÁŽDĚNÉ KRYTY Z DESEK Z KONGLOMER KAMENE DO LOŽE Z MC</t>
  </si>
  <si>
    <t>Reliéfní betonová dlažba z polymerbetonu 200x200x60 - bílá</t>
  </si>
  <si>
    <t>úpravy pro nevidomé v části s mozaikovým krytem : 54+10,2=64,20 [A]</t>
  </si>
  <si>
    <t>50</t>
  </si>
  <si>
    <t>587203</t>
  </si>
  <si>
    <t>PŘEDLÁŽDĚNÍ KRYTU Z MOZAIKOVÝCH KOSTEK</t>
  </si>
  <si>
    <t>napojení na stávající stav + dle potřeby: 11,4+20=31,40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</si>
  <si>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</si>
  <si>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51</t>
  </si>
  <si>
    <t>711117</t>
  </si>
  <si>
    <t>IZOLACE BĚŽNÝCH KONSTRUKCÍ PROTI ZEMNÍ VLHKOSTI Z PE FÓLIÍ</t>
  </si>
  <si>
    <t>nopová fólie š.1,0m výška nopu 8mm, vč. zákrytové lišty a instalace</t>
  </si>
  <si>
    <t>osazení zákrytová lišty bude posouzeno v průběhu výstavby : 
podél zástavby :  
vlevo : (39,5+92,7+78,8+44,9+16,7+5+20,5+43,2+6,0+39,2+13,1+7,6+13)*1,0=420,20 [A] 
vpravo : (143,3+72,9+27+17,3+17,5+22,41+97,56+2,3)=400,27 [B] 
Celkem: A+B=820,47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</si>
  <si>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</si>
  <si>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52</t>
  </si>
  <si>
    <t>lapače splavenin dle potřeby výměna poškozených : 20+20=40,00 [P]</t>
  </si>
  <si>
    <t>53</t>
  </si>
  <si>
    <t>740001</t>
  </si>
  <si>
    <t>PŘELOŽKA SLOUPŮ VEŘEJNÉHO OSVĚTLENÍ</t>
  </si>
  <si>
    <t>sloupy veřejného osvětlení demontáž a osazení sloupů, použití autojeřábu vč.zemních prací, bet.základu, elektromontáže, materiálu, revize - kompletní dodávka</t>
  </si>
  <si>
    <t>sloupy veřejného osvětlení které zasahují do stavby vozovky :  4=4,00 [A]</t>
  </si>
  <si>
    <t>54</t>
  </si>
  <si>
    <t>přípojky ul.vp. + žlabu  1*3+6=9,00 [O] 
přípojka lapače splavenin dle potřeby výměna poškozených : 20*6+20*9=300,00 [P] 
Celkem: O+P=309,00 [Q]</t>
  </si>
  <si>
    <t>55</t>
  </si>
  <si>
    <t>89433</t>
  </si>
  <si>
    <t>ŠACHTY KANALIZAČNÍ Z PROST BETONU NA POTRUBÍ DN DO 200MM</t>
  </si>
  <si>
    <t>monolitická betonová šachta vč.bednění na dvorní ul.vpust, vnější rozměr 0,50x0,60x0,90m</t>
  </si>
  <si>
    <t>dle PD C.2.2.2 
podél palisády zaústění žlabů: 1=1,00 [A]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</si>
  <si>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</si>
  <si>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56</t>
  </si>
  <si>
    <t>894357</t>
  </si>
  <si>
    <t>ŠACHTY KANALIZAČNÍ Z PROST BETONU NA POTRUBÍ DN DO 500MM</t>
  </si>
  <si>
    <t>rekonstrukce stávajících šachet v chodníku, vč.vyrovnávacího prstence, poklopu a rámu pro D400</t>
  </si>
  <si>
    <t>např.domovní šachty dle potřeby : 4=4,00 [A]</t>
  </si>
  <si>
    <t>57</t>
  </si>
  <si>
    <t>899122</t>
  </si>
  <si>
    <t>MŘÍŽE LITINOVÉ SAMOSTATNÉ</t>
  </si>
  <si>
    <t>70/100 x 280/440 x 210/370</t>
  </si>
  <si>
    <t>Položka zahrnuje dodávku a osazení předepsané mříže včetně rámu</t>
  </si>
  <si>
    <t>58</t>
  </si>
  <si>
    <t>dle potřeby 2=2,00 [A]</t>
  </si>
  <si>
    <t>59</t>
  </si>
  <si>
    <t>předpoklad povrchové znaky : 25+25=50,00 [A]</t>
  </si>
  <si>
    <t>60</t>
  </si>
  <si>
    <t>9111A1</t>
  </si>
  <si>
    <t>ZÁBRADLÍ SILNIČNÍ S VODOR MADLY - DODÁVKA A MONTÁŽ</t>
  </si>
  <si>
    <t>trubkové zábradlí - tr 60,3/2,9mm, sloupky kolmo a madla ve sklonu palisády vč.patních desek - PKO žárové zinkování</t>
  </si>
  <si>
    <t>v místech palisády : 11,7+11,6=23,30 [Q]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</si>
  <si>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</si>
  <si>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61</t>
  </si>
  <si>
    <t>9111A3</t>
  </si>
  <si>
    <t>ZÁBRADLÍ SILNIČNÍ S VODOR MADLY - DEMONTÁŽ S PŘESUNEM</t>
  </si>
  <si>
    <t>stávající zábradlí podél vozovky : 11,6=11,60 [Q]</t>
  </si>
  <si>
    <t>položka zahrnuje:  
- demontáž a odstranění zařízení  
- jeho odvoz na předepsané místo</t>
  </si>
  <si>
    <t>62</t>
  </si>
  <si>
    <t>914121</t>
  </si>
  <si>
    <t>DOPRAVNÍ ZNAČKY ZÁKLADNÍ VELIKOSTI OCELOVÉ FÓLIE TŘ 1 - DODÁVKA A MONTÁŽ</t>
  </si>
  <si>
    <t>dle PD C.2.2.4 a vyjádření Policie ČR DI Trutnov: 5+5=10,00 [A]</t>
  </si>
  <si>
    <t>položka zahrnuje:  
- dodávku a montáž značek v požadovaném provedení</t>
  </si>
  <si>
    <t>63</t>
  </si>
  <si>
    <t>914123</t>
  </si>
  <si>
    <t>DOPRAVNÍ ZNAČKY ZÁKLADNÍ VELIKOSTI OCELOVÉ FÓLIE TŘ 1 - DEMONTÁŽ</t>
  </si>
  <si>
    <t>dle PD C.2.2.4 a vyjádření Policie ČR DI Trutnov: 13=13,00 [A]</t>
  </si>
  <si>
    <t>Položka zahrnuje odstranění, demontáž a odklizení materiálu s odvozem na předepsané místo</t>
  </si>
  <si>
    <t>64</t>
  </si>
  <si>
    <t>914911</t>
  </si>
  <si>
    <t>SLOUPKY A STOJKY DOPRAVNÍCH ZNAČEK Z OCEL TRUBEK SE ZABETONOVÁNÍM - DODÁVKA A MONTÁŽ</t>
  </si>
  <si>
    <t>Sloupek vyroben z žárově zinkované oceli. Robustní  konstrukce a vysoce odolná povrchová úprava.  
Kotvení do betonového základu do hloubky 30 cm.  pr. 108 mm, výška 1500 mm, síla stěny 3 mm. Hmotnost 12 kg.</t>
  </si>
  <si>
    <t>ochranný sloupek v ul.Dr. E.Beneše :4=4,00 [A]</t>
  </si>
  <si>
    <t>položka zahrnuje:  
- sloupky a upevňovací zařízení včetně jejich osazení (betonová patka, zemní práce)</t>
  </si>
  <si>
    <t>65</t>
  </si>
  <si>
    <t>914921</t>
  </si>
  <si>
    <t>SLOUPKY A STOJKY DOPRAVNÍCH ZNAČEK Z OCEL TRUBEK DO PATKY - DODÁVKA A MONTÁŽ</t>
  </si>
  <si>
    <t>do patky z betonu z C20/25XF2</t>
  </si>
  <si>
    <t>dle PD C.2.2.4 a vyjádření Policie ČR DI Trutnov : 4+3=7,00 [A]</t>
  </si>
  <si>
    <t>66</t>
  </si>
  <si>
    <t>914923</t>
  </si>
  <si>
    <t>SLOUPKY A STOJKY DZ Z OCEL TRUBEK DO PATKY DEMONTÁŽ</t>
  </si>
  <si>
    <t>dle PD C.2.2.4 a vyjádření Policie ČR DI Trutnov : 5+3=8,00 [A] 
sloupky v křižovatce ul.Dr. E.Beneše : 4=4,00 [B] 
Celkem: A+B=12,00 [C]</t>
  </si>
  <si>
    <t>67</t>
  </si>
  <si>
    <t>915402</t>
  </si>
  <si>
    <t>VODOR DOPRAV ZNAČ BETON PREFABRIK - ODSTRANĚNÍ</t>
  </si>
  <si>
    <t>podél obruby : (40+111)*0,25=37,75 [A]</t>
  </si>
  <si>
    <t>zahrnuje odstranění a odklizení vybouraného materiálu s odvozem na skládku</t>
  </si>
  <si>
    <t>68</t>
  </si>
  <si>
    <t>91710</t>
  </si>
  <si>
    <t>OBRUBY Z BETONOVÝCH PALISÁD</t>
  </si>
  <si>
    <t>palisády+betonové dílce do bet.lože C20/25nXF3</t>
  </si>
  <si>
    <t>dle PD C.2.2.1 a C.2.2.2 : 
0,2*0,175*0,8*58+0,2*0,175*0,6*58+0,28*0,28*0,6*6+0,26*0,28*0,8*6=3,47 [A]</t>
  </si>
  <si>
    <t>Položka zahrnuje:  
dodání a pokládku betonových palisád o rozměrech předepsaných zadávací dokumentací  
betonové lože i boční betonovou opěrku.</t>
  </si>
  <si>
    <t>69</t>
  </si>
  <si>
    <t>917212</t>
  </si>
  <si>
    <t>ZÁHONOVÉ OBRUBY Z BETONOVÝCH OBRUBNÍKŮ ŠÍŘ 80MM</t>
  </si>
  <si>
    <t>bet.obrubník 8/25/100 do bet.lože C20/25 n XF3</t>
  </si>
  <si>
    <t>dle PD C.2.2.1 :  
vlevo : 24,9+12,5+10,6+38,5+97,9+2,7+17,3+14+5+24,5+15,5+30=293,40 [A] 
vpravo : 11,3+12+4,7+4,3+22,7+63,4+22,3=140,70 [B] 
Celkem: A+B=434,10 [C]</t>
  </si>
  <si>
    <t>Položka zahrnuje:  
dodání a pokládku betonových obrubníků o rozměrech předepsaných zadávací dokumentací  
betonové lože i boční betonovou opěrku.</t>
  </si>
  <si>
    <t>70</t>
  </si>
  <si>
    <t>91725</t>
  </si>
  <si>
    <t>NÁSTUPIŠTNÍ OBRUBNÍKY BETONOVÉ</t>
  </si>
  <si>
    <t>Betonový prefabrikovaný bezbariérový obrubníkový systém. Provedení a materiál dle technologického předpisu výrobce.</t>
  </si>
  <si>
    <t>400/370/1000 : 2*12=24,00 [A] 
400/310-370/1000 : 1+1=2,00 [B] 
400/370-310/1000 : 1+1=2,00 [C] 
400/25-310/1000 : 1+1=2,00 [D] 
400/310-25/100 : 1+1=2,00 [E] 
Celkem: A+B+C+D+E=32,00 [F]</t>
  </si>
  <si>
    <t>71</t>
  </si>
  <si>
    <t>917424</t>
  </si>
  <si>
    <t>CHODNÍKOVÉ OBRUBY Z KAMENNÝCH OBRUBNÍKŮ ŠÍŘ 150MM</t>
  </si>
  <si>
    <t>žulová obruba řezaná OP6 15/25/100, vč.řezaných oblouků a míst napojení</t>
  </si>
  <si>
    <t>dle PD C.2.2.1 :  
vlevo : 257,6+54,6+55,1+14,2=381,50 [A] 
vpravo : 219,2+104+6,4=329,60 [B] 
Celkem: A+B=711,10 [C]</t>
  </si>
  <si>
    <t>Položka zahrnuje:  
dodání a pokládku kamenných obrubníků o rozměrech předepsaných zadávací dokumentací  
betonové lože i boční betonovou opěrku.</t>
  </si>
  <si>
    <t>72</t>
  </si>
  <si>
    <t>91782</t>
  </si>
  <si>
    <t>VÝŠKOVÁ ÚPRAVA OBRUBNÍKŮ KAMENNÝCH</t>
  </si>
  <si>
    <t>OP3 25/20/100 ze stavby do betonu C20/25nXF3, vč.získání materiálu z meziskládky</t>
  </si>
  <si>
    <t>dle PD C.2.2.1 : úsek zú až ul.Teuchmanova a ul.Dr.E.Beneše : 200+207=407,00 [B] 
dle potřeby : 50=50,00 [A] 
Celkem: B+A=457,00 [C]</t>
  </si>
  <si>
    <t>Položka výšková úprava obrub zahrnuje jejich vytrhání, očištění, manipulaci, nové betonové lože a osazení. Případné nutné doplnění novými obrubami se uvede v položkách 9172 až 9177.</t>
  </si>
  <si>
    <t>73</t>
  </si>
  <si>
    <t>931328</t>
  </si>
  <si>
    <t>TĚSNĚNÍ DILATAČ SPAR ASF ZÁLIVKOU MODIFIK PRŮŘ DO 1200MM2</t>
  </si>
  <si>
    <t>zalití spáry modifikovanou asf.zálivkou</t>
  </si>
  <si>
    <t>položka zahrnuje dodávku a osazení předepsaného materiálu, očištění ploch spáry před úpravou, očištění okolí spáry po úpravě  
nezahrnuje těsnící profil</t>
  </si>
  <si>
    <t>74</t>
  </si>
  <si>
    <t>935212</t>
  </si>
  <si>
    <t>PŘÍKOPOVÉ ŽLABY Z BETON TVÁRNIC ŠÍŘ DO 600MM DO BETONU TL 100MM</t>
  </si>
  <si>
    <t>70/100/280/210 do bet. C20/25nXF3</t>
  </si>
  <si>
    <t>dle PD C.2.2.2 
podél palisády : 11,5=11,50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</si>
  <si>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</si>
  <si>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75</t>
  </si>
  <si>
    <t>93542</t>
  </si>
  <si>
    <t>ŽLABY Z DÍLCŮ Z POLYMERBETONU SVĚTLÉ ŠÍŘKY DO 150MM VČETNĚ MŘÍŽÍ</t>
  </si>
  <si>
    <t>0,13/0,12</t>
  </si>
  <si>
    <t>dle PD C.2.2.1 ve vjezdu č.p.449 : 4,2=4,20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</si>
  <si>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</si>
  <si>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76</t>
  </si>
  <si>
    <t>936502</t>
  </si>
  <si>
    <t>DROBNÉ DOPLŇK KONSTR KOVOVÉ POZINK</t>
  </si>
  <si>
    <t>KG</t>
  </si>
  <si>
    <t>vč.PKO</t>
  </si>
  <si>
    <t>mříže a plechy na bet.objekty - šacty, schozy, angl.dvorky, apod. dle potřeby cca : 500=500,00 [C]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</si>
  <si>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</si>
  <si>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77</t>
  </si>
  <si>
    <t>93753</t>
  </si>
  <si>
    <t>MOBILIÁŘ - KOVOVÉ KOŠE NA ODPADKY</t>
  </si>
  <si>
    <t>Odpadkový koš s dřevěnou výplní a s popelníkem. Rozměry (mm) - 410x410x940  
Povrchová úprava - mořené dřevo, Objem - 65 l s vložkou z pozinkovaného plechu.</t>
  </si>
  <si>
    <t>7=7,00 [A]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</si>
  <si>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</si>
  <si>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78</t>
  </si>
  <si>
    <t>96616</t>
  </si>
  <si>
    <t>BOURÁNÍ KONSTRUKCÍ ZE ŽELEZOBETONU</t>
  </si>
  <si>
    <t>stavající plotová podezdívka vlevo : 96*0,3*0,7=20,16 [A] 
bet.zídky : 12*0,3*1,0+10*0,4*1,2=8,40 [B] 
bet.objekty - šacty, schozy, angl.dvorky, apod. dle potřeby : 15=15,00 [C] 
Celkem: A+B+C=43,56 [D]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</si>
  <si>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</si>
  <si>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79</t>
  </si>
  <si>
    <t>zrušení ul.vp. v chodníku : 17=17,00 [D]</t>
  </si>
  <si>
    <t>SO 201</t>
  </si>
  <si>
    <t>Opěrná zeď u pomníku</t>
  </si>
  <si>
    <t>014111</t>
  </si>
  <si>
    <t>drn v tl.150mm : 52,5*0,15=7,88 [B] 
jámy  : 113,82=113,82 [D] 
Celkem: B+D=121,70 [E]</t>
  </si>
  <si>
    <t>POPLATKY ZA SKLÁDKU TYP S II (OSTATNÍ ODPAD)</t>
  </si>
  <si>
    <t>stavební suť a vybourané hmoty</t>
  </si>
  <si>
    <t>žb kce : 23,30*2,5=58,25 [D]</t>
  </si>
  <si>
    <t>Položka obsahuje veškeré poplatky provozovateli skládky související s uložením odpadu na skládce.</t>
  </si>
  <si>
    <t>šetrné vyzvednutí s odvozem na meziskládku</t>
  </si>
  <si>
    <t>podél zdi : 2*11*0,5=11,00 [A]</t>
  </si>
  <si>
    <t>vč.naložení a odvozu na trvalou skládku</t>
  </si>
  <si>
    <t>podél zdi - výkop : 2*10,5*2,5=52,50 [A]</t>
  </si>
  <si>
    <t>13173</t>
  </si>
  <si>
    <t>HLOUBENÍ JAM ZAPAŽ I NEPAŽ TŘ. I</t>
  </si>
  <si>
    <t>vč. odvozu na trvalou skládku  
vč.pažení dle potřeby, zajištění inž.sítí, stromů a sloupů</t>
  </si>
  <si>
    <t>dle PD C.3.2 : 2*10,5*2,5*2=105,00 [A] 
dle potřeby sanace zákl.spáry : 2*10,5*1,4*0,3=8,82 [B] 
Celkem: A+B=113,82 [C]</t>
  </si>
  <si>
    <t>hutněný zásyp z vhodné zeminy I=0,8 až 0,9 na min. 98%PS, hutněný po vrstvách max.300mm</t>
  </si>
  <si>
    <t>dle PD C.3.2 : 2*10,5*1,2*1,3=32,76 [A]</t>
  </si>
  <si>
    <t>17650</t>
  </si>
  <si>
    <t>VÝPLNĚ ZE ZEMIN NEPROPUSTNÝCH</t>
  </si>
  <si>
    <t>nepropustná zemina - jíl</t>
  </si>
  <si>
    <t>dle PD C.3.2 : 2*10,5*0,75*0,80=12,60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</si>
  <si>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</si>
  <si>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základová spára : 24,24*1,4=33,94 [A]</t>
  </si>
  <si>
    <t>18210</t>
  </si>
  <si>
    <t>ÚPRAVA POVRCHŮ SROVNÁNÍM ÚZEMÍ</t>
  </si>
  <si>
    <t>dle PD C.3.2 - terénní úpravy : 2*10,5*2,5=52,50 [A]</t>
  </si>
  <si>
    <t>využití veškeré ornice získané ze stavby a doplnění z nákupované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</si>
  <si>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</si>
  <si>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</si>
  <si>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</si>
  <si>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18411</t>
  </si>
  <si>
    <t>VYSAZOVÁNÍ KEŘŮ S BALEM VČET VÝKOPU JAMKY</t>
  </si>
  <si>
    <t>Položka vysazování a přesazování stromů a keřů zahrnuje i hloubení jamek (min. rozměry pro keře 30/30/30cm, prostromy 50/50/50cm) s event. výměnou půdy, s hnojením anorganickým hnojivem a přídavkem organického hnojivamin. 2kg pro keře a 5kg pro stromy, zálivku, kůly, chráničky ke stromům nebo ochrana stromů nátěrem a pod.Obvod kmene se měří ve výšce 1,00m nad zemí.Popisy prací zahrnují veškerý materiál, výrobky a polotovary, včetně mimostaveništní a vnitrostaveništní dopravy(rovněž přesuny), včetně naložení a složení,případně s uloženímViz :  - Předpis  S4 Železniční spodek.- Vzorové listy železničního spodku Ž2, Ž3, Ž5.- Technické kvalitativní podmínky staveb Státních drah, kap.1, 2, 3, 4, 5, 15, 24.</t>
  </si>
  <si>
    <t>18461</t>
  </si>
  <si>
    <t>MULČOVÁNÍ</t>
  </si>
  <si>
    <t>mulčovací kůra  tl.010m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</si>
  <si>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</si>
  <si>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podél zdi : 2*11*0,5*0,05*2=1,10 [A]</t>
  </si>
  <si>
    <t>kamenivo fr.0/63</t>
  </si>
  <si>
    <t>dle potřeby sanace zákl.spáry : 2*10,5*1,4*0,3=8,82 [A]</t>
  </si>
  <si>
    <t>272325</t>
  </si>
  <si>
    <t>ZÁKLADY ZE ŽELEZOBETONU DO C30/37</t>
  </si>
  <si>
    <t>C30/37 XF3, XD2  
vč.napojení na stávající zeď - ošetření spár a nakotvení</t>
  </si>
  <si>
    <t>dle PD C.3.2 : 
žb základ :12+1=13,00 [A]</t>
  </si>
  <si>
    <t>272365</t>
  </si>
  <si>
    <t>VÝZTUŽ ZÁKLADŮ Z OCELI 10505, B500B</t>
  </si>
  <si>
    <t>dle PD C.3.3 : 
994,4*0,888*0,001+0,100=0,98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</si>
  <si>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</si>
  <si>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</si>
  <si>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327325</t>
  </si>
  <si>
    <t>ZDI OPĚRNÉ, ZÁRUBNÍ, NÁBŘEŽNÍ ZE ŽELEZOVÉHO BETONU DO C30/37</t>
  </si>
  <si>
    <t>dle PD C.3.2 : 
žb úhlové monolit.zeď :10,5+1=11,50 [A]</t>
  </si>
  <si>
    <t>327365</t>
  </si>
  <si>
    <t>VÝZTUŽ ZDÍ OPĚRNÝCH, ZÁRUBNÍCH, NÁBŘEŽNÍCH Z OCELI 10505, B500B</t>
  </si>
  <si>
    <t>dle PD C.3.3 : 
2,0933-0,88-0,200=1,01 [A]</t>
  </si>
  <si>
    <t>C12/15nX0</t>
  </si>
  <si>
    <t>dle PD C.3.2 : 
podkladní beton : 5,1=5,10 [A]</t>
  </si>
  <si>
    <t>451366</t>
  </si>
  <si>
    <t>VÝZTUŽ PODKL VRSTEV Z KARI-SÍTÍ</t>
  </si>
  <si>
    <t>kari síť 100x100x8</t>
  </si>
  <si>
    <t>dle potřeby : 0,350=0,35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</si>
  <si>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</si>
  <si>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kamenná dlažba kolem pamětní desky : 2,5*0,4=1,00 [A]</t>
  </si>
  <si>
    <t>58241</t>
  </si>
  <si>
    <t>DLÁŽDĚNÉ KRYTY Z KAMEN DESEK DO LOŽE Z KAMENIVA</t>
  </si>
  <si>
    <t>kamenná dlažba dle požadavků investora</t>
  </si>
  <si>
    <t>kamenná dlažba kolem pamětní desky : 2,5=2,50 [A]</t>
  </si>
  <si>
    <t>711111</t>
  </si>
  <si>
    <t>IZOLACE BĚŽNÝCH KONSTRUKCÍ PROTI ZEMNÍ VLHKOSTI ASFALTOVÝMI NÁTĚRY</t>
  </si>
  <si>
    <t>Np + 2x Na</t>
  </si>
  <si>
    <t>(1,3+0,15+0,55+0,45)*24,24+5*0,5=61,89 [A]</t>
  </si>
  <si>
    <t>78272</t>
  </si>
  <si>
    <t>OBKLADY STĚN , ÚPRAVA OMÍTEK</t>
  </si>
  <si>
    <t>zahrnuje úpravu stávající fasády domů opravou omítky a doplněním obkladu, vč.izolace bude upřesněno v průběhu výstavby - kompletní dodávka</t>
  </si>
  <si>
    <t>úprava fasád : 3*2+4*2=14,00 [A]</t>
  </si>
  <si>
    <t>- položky podlah a obkladů zahrnují kompletní podlahy a obklad, včetně úpravy podkladu, spojovací, spárové malty nebo tmely, dilatace, úpravy rohů, koutů, kolem otvorů, okrajů a pod.</t>
  </si>
  <si>
    <t>875332</t>
  </si>
  <si>
    <t>POTRUBÍ DREN Z TRUB PLAST DN DO 150MM DĚROVANÝCH</t>
  </si>
  <si>
    <t>PP DN150</t>
  </si>
  <si>
    <t>dle PD C.3.2 : 25=25,00 [A]</t>
  </si>
  <si>
    <t>vč. odvozu na trvalou skládku  
s úpravou napojovací spáry stávající zdi</t>
  </si>
  <si>
    <t>dle PD C.3.2 :  
stávající zeď vč.schodů : 0,5*1,7*24,3+1,1*3,2*0,75=23,30 [A]</t>
  </si>
  <si>
    <t>SO 302</t>
  </si>
  <si>
    <t>Vodovod</t>
  </si>
  <si>
    <t>přebytek zeminy : 13,2*0,1*1,8+1236,44=1 238,82 [A]</t>
  </si>
  <si>
    <t>kamenivo : 201,53*1,9=382,91 [A]</t>
  </si>
  <si>
    <t>plastové potrubí</t>
  </si>
  <si>
    <t>plastové potrubí : (227,7+21,2+276,10)*0,003+361,7*0,007=4,11 [A]</t>
  </si>
  <si>
    <t>02720</t>
  </si>
  <si>
    <t>POMOC PRÁCE ZŘÍZ NEBO ZAJIŠŤ REGULACI A OCHRANU DOPRAVY</t>
  </si>
  <si>
    <t>Úhrnná částka musí obsahovat veškeré náklady na dočasné úpravy a regulaci  
dopravy (i pěší) na staveništi a nezbytné značení a opatření vyplývající z  
požadavků BOZP na staveništi vč. provizorních lávek a nájezdů, pojízdné ocel.plechy, apod.  
Trasy pro pěší v souladu s vyhl. č. 398/2009 Sb., o  
obecných technických požadavcích zabezpečujících bezbariérové užívání staveb.  
Po dobu realizace stavby zajištěn přístup k objektům pro požární techniku, policie,  
záchranné služby. Pevná cena.</t>
  </si>
  <si>
    <t>ztížení prací v blízkosti inž sítí (kabelové i trubní vedení)  a zajištění těchto inž.sítí</t>
  </si>
  <si>
    <t>předpokládaný rozsah ztížených prací a zajištění vedení inž.sítí : 
cca 80m : 
1=1,00 [A]</t>
  </si>
  <si>
    <t>v tl.100mm a s odvozem na trvalou skládku</t>
  </si>
  <si>
    <t>dle PD C.4.2.1   : 
12*1,1=13,20 [A]</t>
  </si>
  <si>
    <t>113328</t>
  </si>
  <si>
    <t>ODSTRAN PODKL ZPEVNĚNÝCH PLOCH Z KAMENIVA NESTMEL, ODVOZ DO 20KM</t>
  </si>
  <si>
    <t>vč. odvozu na skládku</t>
  </si>
  <si>
    <t>dle PD C.4.2.1 a C.4.2.2.  -  v místě rýhy : 
hlavní řád : (227,7+332+13,9+6+2,8+23,7+4,6)*1,1*0,3=201,53 [A]</t>
  </si>
  <si>
    <t>125738</t>
  </si>
  <si>
    <t>VYKOPÁVKY ZE ZEMNÍKŮ A SKLÁDEK TŘ. I, ODVOZ DO 20KM</t>
  </si>
  <si>
    <t>dodání ornice pro ohumusování</t>
  </si>
  <si>
    <t>ornice pro ohumusování :  
dle PD C.4.2.1   : 
12*1,1*0,1=1,32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</si>
  <si>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</si>
  <si>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132738</t>
  </si>
  <si>
    <t>HLOUBENÍ RÝH ŠÍŘ DO 2M PAŽ I NEPAŽ TŘ. I, ODVOZ DO 20KM</t>
  </si>
  <si>
    <t>vč.odvozu na skládku</t>
  </si>
  <si>
    <t>dle PD C.4.2.1 a C.4.2.2, C.4.2.12 a 16   : 
vodovod V1-V7 (dl.x šx (prům.hl.- tl.kce voz.)):  227,7*1,1*(1,8-0,5)+332,0*1,1*(1,85-0,5)+13,9*1,1*(1,76-0,5)+6*1,1*(1,71-0,5)+2,8*1,1*(1,62-0,5)+23,7*1,1*(1,96-0,5)+4,6*1,1*(1,7-0,5)=893,47 [A] 
přípojky  VP1-44 (dl.x šx (prům.hl.- tl.kce ch.)):  276,10*1,1*(1,32-0,25)=324,97 [B] 
sondy dle potřeby: 10*1*1*1,8=18,00 [C] 
Celkem: A+B+C=1 236,44 [D]</t>
  </si>
  <si>
    <t>17120</t>
  </si>
  <si>
    <t>ULOŽENÍ SYPANINY DO NÁSYPŮ A NA SKLÁDKY BEZ ZHUTNĚNÍ</t>
  </si>
  <si>
    <t>přebytek zeminy : 1236,44=1 236,44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</si>
  <si>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</si>
  <si>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vhodným materiálem dle ČSN</t>
  </si>
  <si>
    <t>dle PD C.4.2.1 a C.4.2.2, C.4.2.12 a 16   : 
vodovod V1-V7 (dl.x šx (prům.hl.- tl.kce voz.)):  227,7*1,1*(1,3-0,56)+332,0*1,1*(1,35-0,61)+13,9*1,1*(1,26-0,54)+6*1,1*(1,21-0,61)+2,8*1,1*(1,12-0,54)+23,7*1,1*(1,46-0,61)+4,6*1,1*(1,2-0,54)=497,85 [A] 
přípojky  VP1-44 (dl.x šx (prům.hl.- tl.kce ch.)):  276,10*1,1*(1,07-0,48)=179,19 [B] 
sondy dle potřeby: 10*1*1*1,8=18,00 [C] 
Celkem: A+B+C=695,04 [D]</t>
  </si>
  <si>
    <t>dle PD C.4.2.1 a C.4.2.2, C.4.2.12 a 16   : 
vodovod V1-V7 (dl.x šx (prům.hl.- tl.kce voz.)):  227,7*1,1*(0,11+0,30)+332,0*1,1*(0,16+0,30)+13,9*1,1*(0,09+0,30)+6*1,1*(0,16+0,30)+2,8*1,1*(0,09+0,30)+23,7*1,1*(0,16+0,30)+4,6*1,1*(0,09+0,30)=294,85 [A] 
přípojky  VP1-44 (dl.x šx (prům.hl.- tl.kce ch.)):  276,10*1,1*(0,032+0,30)=100,83 [B] 
Celkem: A+B=395,68 [C]</t>
  </si>
  <si>
    <t>dle PD C.4.2.1 a C.4.2.2, C.4.2.12 a 16   : 
vodovod V1-V7 (dl.x šx (prům.hl.- tl.kce voz.)):  227,7*1,1+332,0*1,1+13,9*1,1+6*1,1+2,8*1,1+23,7*1,1+4,6*1,1=671,77 [A] 
přípojky  VP1-44 (dl.x šx (prům.hl.- tl.kce ch.)):  276,10*1,1=303,71 [B] 
sondy dle potřeby: 10*1*1=10,00 [E] 
Celkem: A+B+E=985,48 [F]</t>
  </si>
  <si>
    <t>18221</t>
  </si>
  <si>
    <t>ROZPROSTŘENÍ ORNICE VE SVAHU V TL DO 0,10M</t>
  </si>
  <si>
    <t>trávník : 13,2*0,05*2=1,32 [A]</t>
  </si>
  <si>
    <t>opěrné bloky z C20/25 XA1</t>
  </si>
  <si>
    <t>dle PD C.4.2.16 a C.4.2.15.1 :  
DN 80 (0,07m3) : 8*0,07=0,56 [A] 
DN 100 (0,11m3) : 23*0,11=2,53 [B] 
DN 150 (0,34m3) : 49*0,34=16,66 [C] 
Celkem: A+B+C=19,75 [D]</t>
  </si>
  <si>
    <t>dle PD C.4.2.1 a C.4.2.2, C.4.2.12 a 16   : 
vodovod V1-V7 (dl.x šx (prům.hl.- tl.kce voz.)):  227,7*1,1*(0,15)+332,0*1,1*(0,15)+13,9*1,1*(0,15)+6*1,1*(0,15)+2,8*1,1*(0,15)+23,7*1,1*(0,15)+4,6*1,1*(0,15)=100,77 [A] 
přípojky  VP1-44 (dl.x šx (prům.hl.- tl.kce ch.)):  276,10*1,1*(0,15)=45,56 [B] 
Celkem: A+B=146,33 [C]</t>
  </si>
  <si>
    <t>87314</t>
  </si>
  <si>
    <t>POTRUBÍ Z TRUB PLASTOVÝCH TLAKOVÝCH SVAŘOVANÝCH DN DO 40MM</t>
  </si>
  <si>
    <t>prům.32x3mm, PE100 SDR11 PN16  
vč.LT tvarovek ( kolen, přírub, přírub. trub, redukcí, lem.nákružků, ohybů, točivých přírub, T kus a pod.)  na potrubí dle kladečského plánu C.4.2.15.1 a 2, C.4.2.16</t>
  </si>
  <si>
    <t>dle PD C.4.2.16 : přípojky : 266,90=266,90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</si>
  <si>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</si>
  <si>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87326</t>
  </si>
  <si>
    <t>POTRUBÍ Z TRUB PLASTOVÝCH TLAKOVÝCH SVAŘOVANÝCH DN DO 80MM</t>
  </si>
  <si>
    <t>prům.90x8,2mm, PE100 SDR11 PN16  
vč.LT tvarovek ( kolen, přírub, přírub. trub, redukcí, lem.nákružků, ohybů, točivých přírub, T kus a pod.)   na potrubí dle kladečského plánu C.4.2.15.1 a 2</t>
  </si>
  <si>
    <t>dle PD C.4.2.15.1 a 2 : hlavní řád : 21,2=21,20 [A] 
přípojka VP5 : 9,2=9,20 [B] 
Celkem: A+B=30,40 [C]</t>
  </si>
  <si>
    <t>87327</t>
  </si>
  <si>
    <t>POTRUBÍ Z TRUB PLASTOVÝCH TLAKOVÝCH SVAŘOVANÝCH DN DO 100MM</t>
  </si>
  <si>
    <t>prům.110x10,0mm, PE100 SDR11 PN16  
vč.LT tvarovek ( kolen, přírub, přírub. trub, redukcí, lem.nákružků, ohybů, točivých přírub, T kus a pod.)  na potrubí dle kladečského plánu C.4.2.15.1 a 2</t>
  </si>
  <si>
    <t>dle PD C.4.2.15.1 a 2 : hlavní řád : 227,70=227,70 [A]</t>
  </si>
  <si>
    <t>87333</t>
  </si>
  <si>
    <t>POTRUBÍ Z TRUB PLASTOVÝCH TLAKOVÝCH SVAŘOVANÝCH DN DO 150MM</t>
  </si>
  <si>
    <t>prům.160x14,6mm, PE100 SDR11 PN16  
vč.LT tvarovek ( kolen, přírub, přírub. trub, redukcí, lem.nákružků, ohybů, točivých přírub, T kus a pod.)  na potrubí dle kladečského plánu C.4.2.15.1 a 2</t>
  </si>
  <si>
    <t>dle PD C.4.2.15.1 a 2 : hlavní řád : 361,7=361,70 [A]</t>
  </si>
  <si>
    <t>dle PD C.4.2.1 a C.4.2.2, C.4.2.12 a 16   : 
vodovod V1-V7 : (227,7+332+13,9+6+2,8+23,7+4,6)=610,70 [A]  
přípojky  VP1-44 : 276,10=276,10 [B] 
Celkem: A+B=886,80 [C]</t>
  </si>
  <si>
    <t>891126</t>
  </si>
  <si>
    <t>ŠOUPÁTKA DN DO 80MM</t>
  </si>
  <si>
    <t>LT šoupátko s přírubami, DN80</t>
  </si>
  <si>
    <t>dle PD C.4.2.15.1 a 2 : 10=10,00 [A]</t>
  </si>
  <si>
    <t>- Položka zahrnuje kompletní montáž dle technologického předpisu, dodávku armatury, veškerou mimostaveništní a vnitrostaveništní dopravu.</t>
  </si>
  <si>
    <t>891127</t>
  </si>
  <si>
    <t>ŠOUPÁTKA DN DO 100MM</t>
  </si>
  <si>
    <t>LT šoupátko s přírubami, DN100</t>
  </si>
  <si>
    <t>dle PD C.4.2.15.1 a 2 : 2=2,00 [A]</t>
  </si>
  <si>
    <t>891133</t>
  </si>
  <si>
    <t>ŠOUPÁTKA DN DO 150MM</t>
  </si>
  <si>
    <t>LT šoupátko s přírubami, DN150</t>
  </si>
  <si>
    <t>dle PD C.4.2.15.1 a 2 : 6=6,00 [A]</t>
  </si>
  <si>
    <t>891426</t>
  </si>
  <si>
    <t>HYDRANTY PODZEMNÍ DN 80MM</t>
  </si>
  <si>
    <t>dle PD C.4.2.15.1 a 2 : 5=5,00 [A]</t>
  </si>
  <si>
    <t>891526</t>
  </si>
  <si>
    <t>HYDRANTY NADZEMNÍ DN 80MM</t>
  </si>
  <si>
    <t>dle PD C.4.2.15.1 a 2 : 1=1,00 [A]</t>
  </si>
  <si>
    <t>891827</t>
  </si>
  <si>
    <t>NAVRTÁVACÍ PASY DN DO 100MM</t>
  </si>
  <si>
    <t>navrtávací pas prům.110/5/4"</t>
  </si>
  <si>
    <t>dle PD C.4.2.15.1 a 2,  :  
hl.řád : 10=10,00 [A]</t>
  </si>
  <si>
    <t>891833</t>
  </si>
  <si>
    <t>NAVRTÁVACÍ PASY DN DO 150MM</t>
  </si>
  <si>
    <t>navrtávací pas prům.160/5/4"</t>
  </si>
  <si>
    <t>dle PD C.4.2.15.1 a 2, :  
hl.řád : 32=32,00 [B]</t>
  </si>
  <si>
    <t>891915</t>
  </si>
  <si>
    <t>ZEMNÍ SOUPRAVY DN DO 50MM S POKLOPEM</t>
  </si>
  <si>
    <t>pro DN32 vč.podkladové desky</t>
  </si>
  <si>
    <t>dle PD C.4.2.16 : 42=42,00 [A]</t>
  </si>
  <si>
    <t>891927</t>
  </si>
  <si>
    <t>ZEMNÍ SOUPRAVY DN DO 100MM S POKLOPEM</t>
  </si>
  <si>
    <t>pro DN80 vč.podkladové desky</t>
  </si>
  <si>
    <t>pro DN100 vč.podkladové desky</t>
  </si>
  <si>
    <t>891933</t>
  </si>
  <si>
    <t>ZEMNÍ SOUPRAVY DN DO 150MM S POKLOPEM</t>
  </si>
  <si>
    <t>pro DN150 vč.podkladové desky</t>
  </si>
  <si>
    <t>dle potřeby : 42+18=60,00 [A]</t>
  </si>
  <si>
    <t>899309</t>
  </si>
  <si>
    <t>DOPLŇKY NA POTRUBÍ - VÝSTRAŽNÁ FÓLIE</t>
  </si>
  <si>
    <t>výstražná fólie z PVC šířky 30cm - modrá</t>
  </si>
  <si>
    <t>dle PD C.4.2.1 a 2, C.4.12 : 361,7+227,7+21,2=610,60 [A]</t>
  </si>
  <si>
    <t>- Položka zahrnuje veškerý materiál, výrobky a polotovary, včetně mimostaveništní a vnitrostaveništní dopravy (rovněž přesuny), včetně naložení a složení,případně s uložením.</t>
  </si>
  <si>
    <t>899611</t>
  </si>
  <si>
    <t>TLAKOVÉ ZKOUŠKY POTRUBÍ DN DO 80MM</t>
  </si>
  <si>
    <t>899621</t>
  </si>
  <si>
    <t>TLAKOVÉ ZKOUŠKY POTRUBÍ DN DO 100MM</t>
  </si>
  <si>
    <t>899631</t>
  </si>
  <si>
    <t>TLAKOVÉ ZKOUŠKY POTRUBÍ DN DO 150MM</t>
  </si>
  <si>
    <t>89971</t>
  </si>
  <si>
    <t>PROPLACH A DEZINFEKCE VODOVODNÍHO POTRUBÍ DN DO 80MM</t>
  </si>
  <si>
    <t>- napuštění a vypuštění vody, dodání vody a dezinfekčního prostředku, bakteriologický rozbor vody.</t>
  </si>
  <si>
    <t>89972</t>
  </si>
  <si>
    <t>PROPLACH A DEZINFEKCE VODOVODNÍHO POTRUBÍ DN DO 100MM</t>
  </si>
  <si>
    <t>89973</t>
  </si>
  <si>
    <t>PROPLACH A DEZINFEKCE VODOVODNÍHO POTRUBÍ DN DO 150MM</t>
  </si>
  <si>
    <t>899901</t>
  </si>
  <si>
    <t>PŘEPOJENÍ PŘÍPOJEK</t>
  </si>
  <si>
    <t>Napojení na stávající potrubí prům.cca PE32mm  
vč. LT ISO spojky</t>
  </si>
  <si>
    <t>dle PD C.4.2.15.1 a 2 : 42=42,00 [A]</t>
  </si>
  <si>
    <t>položka zahrnuje řez na potrubí, dodání a osazení příslušných tvarovek a armatur</t>
  </si>
  <si>
    <t>Napojení na stávající potrubí prům.cca PE90mm  
vč. LT příruby DN80  jištěné proti posunu</t>
  </si>
  <si>
    <t>dle PD C.4.2.15.1 a 2  : 1=1,00 [A]</t>
  </si>
  <si>
    <t>Napojení na stávající potrubí prům.cca PE160mm  
vč. LT příruby DN150 jištěné proti posunu</t>
  </si>
  <si>
    <t>D</t>
  </si>
  <si>
    <t>Napojení na stávající potrubí prům.cca PVC225 mm  
vč. LT příruby DN200  jištěné proti posunu</t>
  </si>
  <si>
    <t>E</t>
  </si>
  <si>
    <t>Napojení na stávající potrubí prům.cca LT80mm  
vč. LT příruby DN80  jištěné proti posunu</t>
  </si>
  <si>
    <t>dle PD C.4.2.15.1 a 2 : 3=3,00 [A]</t>
  </si>
  <si>
    <t>F</t>
  </si>
  <si>
    <t>Napojení na stávající potrubí prům.cca PVC160mm  
vč. LT příruby LT DN150  jištěné proti posunu</t>
  </si>
  <si>
    <t>96912</t>
  </si>
  <si>
    <t>VYBOURÁNÍ POTRUBÍ DN DO 100MM VODOVODNÍCH</t>
  </si>
  <si>
    <t>stávající  potrubí do DN100 : 276,1+227,7+21,2=525,00 [A]</t>
  </si>
  <si>
    <t>969133</t>
  </si>
  <si>
    <t>VYBOURÁNÍ POTRUBÍ DN DO 150MM VODOVODNÍCH</t>
  </si>
  <si>
    <t>stávající  potrubí do DN150 : 361,70=361,70 [A]</t>
  </si>
  <si>
    <t>SO 401</t>
  </si>
  <si>
    <t>Nasvětlení přechodů</t>
  </si>
  <si>
    <t>Elektroinstalace - silnoproud</t>
  </si>
  <si>
    <t>7405402</t>
  </si>
  <si>
    <t>SO401 - Nasvětlení přechodů</t>
  </si>
  <si>
    <t>Soubor činností nutných pro provedení "SO401 Nasvětlení přechodů"  
Viz.příloha "SO401_neoceneny.xls"</t>
  </si>
  <si>
    <t>celkem dle podrobného výkazu výměr : 1=1,00 [A]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</si>
</sst>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1">
        <f>0+I8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14.75">
      <c r="A10" s="27" t="s">
        <v>40</v>
      </c>
      <c r="E10" s="28" t="s">
        <v>41</v>
      </c>
    </row>
    <row r="11" spans="1:5" ht="25.5">
      <c r="A11" s="29" t="s">
        <v>42</v>
      </c>
      <c r="E11" s="30" t="s">
        <v>43</v>
      </c>
    </row>
    <row r="12" spans="1:5" ht="12.75">
      <c r="A12" t="s">
        <v>44</v>
      </c>
      <c r="E12" s="28" t="s">
        <v>45</v>
      </c>
    </row>
    <row r="13" spans="1:16" ht="12.75">
      <c r="A13" s="19" t="s">
        <v>35</v>
      </c>
      <c s="23" t="s">
        <v>12</v>
      </c>
      <c s="23" t="s">
        <v>46</v>
      </c>
      <c s="19" t="s">
        <v>47</v>
      </c>
      <c s="24" t="s">
        <v>48</v>
      </c>
      <c s="25" t="s">
        <v>49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76.5">
      <c r="A14" s="27" t="s">
        <v>40</v>
      </c>
      <c r="E14" s="28" t="s">
        <v>50</v>
      </c>
    </row>
    <row r="15" spans="1:5" ht="12.75">
      <c r="A15" s="29" t="s">
        <v>42</v>
      </c>
      <c r="E15" s="30" t="s">
        <v>51</v>
      </c>
    </row>
    <row r="16" spans="1:5" ht="12.75">
      <c r="A16" t="s">
        <v>44</v>
      </c>
      <c r="E16" s="28" t="s">
        <v>52</v>
      </c>
    </row>
    <row r="17" spans="1:16" ht="12.75">
      <c r="A17" s="19" t="s">
        <v>35</v>
      </c>
      <c s="23" t="s">
        <v>13</v>
      </c>
      <c s="23" t="s">
        <v>46</v>
      </c>
      <c s="19" t="s">
        <v>53</v>
      </c>
      <c s="24" t="s">
        <v>48</v>
      </c>
      <c s="25" t="s">
        <v>49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63.75">
      <c r="A18" s="27" t="s">
        <v>40</v>
      </c>
      <c r="E18" s="28" t="s">
        <v>54</v>
      </c>
    </row>
    <row r="19" spans="1:5" ht="12.75">
      <c r="A19" s="29" t="s">
        <v>42</v>
      </c>
      <c r="E19" s="30" t="s">
        <v>51</v>
      </c>
    </row>
    <row r="20" spans="1:5" ht="12.75">
      <c r="A20" t="s">
        <v>44</v>
      </c>
      <c r="E20" s="28" t="s">
        <v>52</v>
      </c>
    </row>
    <row r="21" spans="1:16" ht="12.75">
      <c r="A21" s="19" t="s">
        <v>35</v>
      </c>
      <c s="23" t="s">
        <v>23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89.25">
      <c r="A22" s="27" t="s">
        <v>40</v>
      </c>
      <c r="E22" s="28" t="s">
        <v>57</v>
      </c>
    </row>
    <row r="23" spans="1:5" ht="12.75">
      <c r="A23" s="29" t="s">
        <v>42</v>
      </c>
      <c r="E23" s="30" t="s">
        <v>51</v>
      </c>
    </row>
    <row r="24" spans="1:5" ht="12.75">
      <c r="A24" t="s">
        <v>44</v>
      </c>
      <c r="E24" s="28" t="s">
        <v>52</v>
      </c>
    </row>
    <row r="25" spans="1:16" ht="12.75">
      <c r="A25" s="19" t="s">
        <v>35</v>
      </c>
      <c s="23" t="s">
        <v>25</v>
      </c>
      <c s="23" t="s">
        <v>58</v>
      </c>
      <c s="19" t="s">
        <v>47</v>
      </c>
      <c s="24" t="s">
        <v>59</v>
      </c>
      <c s="25" t="s">
        <v>39</v>
      </c>
      <c s="26">
        <v>1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76.5">
      <c r="A26" s="27" t="s">
        <v>40</v>
      </c>
      <c r="E26" s="28" t="s">
        <v>60</v>
      </c>
    </row>
    <row r="27" spans="1:5" ht="12.75">
      <c r="A27" s="29" t="s">
        <v>42</v>
      </c>
      <c r="E27" s="30" t="s">
        <v>51</v>
      </c>
    </row>
    <row r="28" spans="1:5" ht="12.75">
      <c r="A28" t="s">
        <v>44</v>
      </c>
      <c r="E28" s="28" t="s">
        <v>52</v>
      </c>
    </row>
    <row r="29" spans="1:16" ht="12.75">
      <c r="A29" s="19" t="s">
        <v>35</v>
      </c>
      <c s="23" t="s">
        <v>27</v>
      </c>
      <c s="23" t="s">
        <v>58</v>
      </c>
      <c s="19" t="s">
        <v>61</v>
      </c>
      <c s="24" t="s">
        <v>59</v>
      </c>
      <c s="25" t="s">
        <v>49</v>
      </c>
      <c s="26">
        <v>1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76.5">
      <c r="A30" s="27" t="s">
        <v>40</v>
      </c>
      <c r="E30" s="28" t="s">
        <v>62</v>
      </c>
    </row>
    <row r="31" spans="1:5" ht="12.75">
      <c r="A31" s="29" t="s">
        <v>42</v>
      </c>
      <c r="E31" s="30" t="s">
        <v>51</v>
      </c>
    </row>
    <row r="32" spans="1:5" ht="12.75">
      <c r="A32" t="s">
        <v>44</v>
      </c>
      <c r="E32" s="28" t="s">
        <v>52</v>
      </c>
    </row>
    <row r="33" spans="1:16" ht="12.75">
      <c r="A33" s="19" t="s">
        <v>35</v>
      </c>
      <c s="23" t="s">
        <v>63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6">
        <v>0</v>
      </c>
      <c s="26">
        <f>ROUND(ROUND(H33,2)*ROUND(G33,2),2)</f>
      </c>
      <c r="O33">
        <f>(I33*21)/100</f>
      </c>
      <c t="s">
        <v>12</v>
      </c>
    </row>
    <row r="34" spans="1:5" ht="89.25">
      <c r="A34" s="27" t="s">
        <v>40</v>
      </c>
      <c r="E34" s="28" t="s">
        <v>66</v>
      </c>
    </row>
    <row r="35" spans="1:5" ht="12.75">
      <c r="A35" s="29" t="s">
        <v>42</v>
      </c>
      <c r="E35" s="30" t="s">
        <v>51</v>
      </c>
    </row>
    <row r="36" spans="1:5" ht="12.75">
      <c r="A36" t="s">
        <v>44</v>
      </c>
      <c r="E36" s="28" t="s">
        <v>52</v>
      </c>
    </row>
    <row r="37" spans="1:16" ht="12.75">
      <c r="A37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6">
        <v>0</v>
      </c>
      <c s="26">
        <f>ROUND(ROUND(H37,2)*ROUND(G37,2),2)</f>
      </c>
      <c r="O37">
        <f>(I37*21)/100</f>
      </c>
      <c t="s">
        <v>12</v>
      </c>
    </row>
    <row r="38" spans="1:5" ht="114.75">
      <c r="A38" s="27" t="s">
        <v>40</v>
      </c>
      <c r="E38" s="28" t="s">
        <v>70</v>
      </c>
    </row>
    <row r="39" spans="1:5" ht="12.75">
      <c r="A39" s="29" t="s">
        <v>42</v>
      </c>
      <c r="E39" s="30" t="s">
        <v>51</v>
      </c>
    </row>
    <row r="40" spans="1:5" ht="12.75">
      <c r="A40" t="s">
        <v>44</v>
      </c>
      <c r="E40" s="28" t="s">
        <v>52</v>
      </c>
    </row>
    <row r="41" spans="1:16" ht="12.75">
      <c r="A41" s="19" t="s">
        <v>35</v>
      </c>
      <c s="23" t="s">
        <v>30</v>
      </c>
      <c s="23" t="s">
        <v>71</v>
      </c>
      <c s="19" t="s">
        <v>37</v>
      </c>
      <c s="24" t="s">
        <v>72</v>
      </c>
      <c s="25" t="s">
        <v>49</v>
      </c>
      <c s="26">
        <v>1</v>
      </c>
      <c s="26">
        <v>0</v>
      </c>
      <c s="26">
        <f>ROUND(ROUND(H41,2)*ROUND(G41,2),2)</f>
      </c>
      <c r="O41">
        <f>(I41*21)/100</f>
      </c>
      <c t="s">
        <v>12</v>
      </c>
    </row>
    <row r="42" spans="1:5" ht="63.75">
      <c r="A42" s="27" t="s">
        <v>40</v>
      </c>
      <c r="E42" s="28" t="s">
        <v>73</v>
      </c>
    </row>
    <row r="43" spans="1:5" ht="12.75">
      <c r="A43" s="29" t="s">
        <v>42</v>
      </c>
      <c r="E43" s="30" t="s">
        <v>51</v>
      </c>
    </row>
    <row r="44" spans="1:5" ht="63.75">
      <c r="A44" t="s">
        <v>44</v>
      </c>
      <c r="E44" s="28" t="s">
        <v>74</v>
      </c>
    </row>
    <row r="45" spans="1:16" ht="12.75">
      <c r="A45" s="19" t="s">
        <v>35</v>
      </c>
      <c s="23" t="s">
        <v>32</v>
      </c>
      <c s="23" t="s">
        <v>75</v>
      </c>
      <c s="19" t="s">
        <v>47</v>
      </c>
      <c s="24" t="s">
        <v>76</v>
      </c>
      <c s="25" t="s">
        <v>77</v>
      </c>
      <c s="26">
        <v>1</v>
      </c>
      <c s="26">
        <v>0</v>
      </c>
      <c s="26">
        <f>ROUND(ROUND(H45,2)*ROUND(G45,2),2)</f>
      </c>
      <c r="O45">
        <f>(I45*21)/100</f>
      </c>
      <c t="s">
        <v>12</v>
      </c>
    </row>
    <row r="46" spans="1:5" ht="51">
      <c r="A46" s="27" t="s">
        <v>40</v>
      </c>
      <c r="E46" s="28" t="s">
        <v>78</v>
      </c>
    </row>
    <row r="47" spans="1:5" ht="12.75">
      <c r="A47" s="29" t="s">
        <v>42</v>
      </c>
      <c r="E47" s="30" t="s">
        <v>51</v>
      </c>
    </row>
    <row r="48" spans="1:5" ht="89.25">
      <c r="A48" t="s">
        <v>44</v>
      </c>
      <c r="E48" s="28" t="s">
        <v>79</v>
      </c>
    </row>
    <row r="49" spans="1:16" ht="12.75">
      <c r="A49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39</v>
      </c>
      <c s="26">
        <v>1</v>
      </c>
      <c s="26">
        <v>0</v>
      </c>
      <c s="26">
        <f>ROUND(ROUND(H49,2)*ROUND(G49,2),2)</f>
      </c>
      <c r="O49">
        <f>(I49*21)/100</f>
      </c>
      <c t="s">
        <v>12</v>
      </c>
    </row>
    <row r="50" spans="1:5" ht="127.5">
      <c r="A50" s="27" t="s">
        <v>40</v>
      </c>
      <c r="E50" s="28" t="s">
        <v>83</v>
      </c>
    </row>
    <row r="51" spans="1:5" ht="12.75">
      <c r="A51" s="29" t="s">
        <v>42</v>
      </c>
      <c r="E51" s="30" t="s">
        <v>51</v>
      </c>
    </row>
    <row r="52" spans="1:5" ht="12.75">
      <c r="A52" t="s">
        <v>44</v>
      </c>
      <c r="E52" s="28" t="s">
        <v>84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0+O8+O21+O46+O55+O60+O93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85</v>
      </c>
      <c s="31">
        <f>0+I8+I21+I46+I55+I60+I93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85</v>
      </c>
      <c s="5"/>
      <c s="14" t="s">
        <v>86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87</v>
      </c>
      <c s="19" t="s">
        <v>37</v>
      </c>
      <c s="24" t="s">
        <v>88</v>
      </c>
      <c s="25" t="s">
        <v>89</v>
      </c>
      <c s="26">
        <v>792.88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90</v>
      </c>
    </row>
    <row r="11" spans="1:5" ht="12.75">
      <c r="A11" s="29" t="s">
        <v>42</v>
      </c>
      <c r="E11" s="30" t="s">
        <v>91</v>
      </c>
    </row>
    <row r="12" spans="1:5" ht="25.5">
      <c r="A12" t="s">
        <v>44</v>
      </c>
      <c r="E12" s="28" t="s">
        <v>92</v>
      </c>
    </row>
    <row r="13" spans="1:16" ht="12.75">
      <c r="A13" s="19" t="s">
        <v>35</v>
      </c>
      <c s="23" t="s">
        <v>12</v>
      </c>
      <c s="23" t="s">
        <v>93</v>
      </c>
      <c s="19" t="s">
        <v>37</v>
      </c>
      <c s="24" t="s">
        <v>94</v>
      </c>
      <c s="25" t="s">
        <v>89</v>
      </c>
      <c s="26">
        <v>27.45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95</v>
      </c>
    </row>
    <row r="15" spans="1:5" ht="51">
      <c r="A15" s="29" t="s">
        <v>42</v>
      </c>
      <c r="E15" s="30" t="s">
        <v>96</v>
      </c>
    </row>
    <row r="16" spans="1:5" ht="25.5">
      <c r="A16" t="s">
        <v>44</v>
      </c>
      <c r="E16" s="28" t="s">
        <v>92</v>
      </c>
    </row>
    <row r="17" spans="1:16" ht="12.75">
      <c r="A17" s="19" t="s">
        <v>35</v>
      </c>
      <c s="23" t="s">
        <v>13</v>
      </c>
      <c s="23" t="s">
        <v>36</v>
      </c>
      <c s="19" t="s">
        <v>37</v>
      </c>
      <c s="24" t="s">
        <v>38</v>
      </c>
      <c s="25" t="s">
        <v>49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25.5">
      <c r="A18" s="27" t="s">
        <v>40</v>
      </c>
      <c r="E18" s="28" t="s">
        <v>97</v>
      </c>
    </row>
    <row r="19" spans="1:5" ht="25.5">
      <c r="A19" s="29" t="s">
        <v>42</v>
      </c>
      <c r="E19" s="30" t="s">
        <v>98</v>
      </c>
    </row>
    <row r="20" spans="1:5" ht="12.75">
      <c r="A20" t="s">
        <v>44</v>
      </c>
      <c r="E20" s="28" t="s">
        <v>45</v>
      </c>
    </row>
    <row r="21" spans="1:18" ht="12.75" customHeight="1">
      <c r="A21" s="5" t="s">
        <v>33</v>
      </c>
      <c s="5"/>
      <c s="34" t="s">
        <v>19</v>
      </c>
      <c s="5"/>
      <c s="21" t="s">
        <v>99</v>
      </c>
      <c s="5"/>
      <c s="5"/>
      <c s="5"/>
      <c s="35">
        <f>0+Q21</f>
      </c>
      <c r="O21">
        <f>0+R21</f>
      </c>
      <c r="Q21">
        <f>0+I22+I26+I30+I34+I38+I42</f>
      </c>
      <c>
        <f>0+O22+O26+O30+O34+O38+O42</f>
      </c>
    </row>
    <row r="22" spans="1:16" ht="12.75">
      <c r="A22" s="19" t="s">
        <v>35</v>
      </c>
      <c s="23" t="s">
        <v>23</v>
      </c>
      <c s="23" t="s">
        <v>100</v>
      </c>
      <c s="19" t="s">
        <v>37</v>
      </c>
      <c s="24" t="s">
        <v>101</v>
      </c>
      <c s="25" t="s">
        <v>102</v>
      </c>
      <c s="26">
        <v>419.74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25.5">
      <c r="A23" s="27" t="s">
        <v>40</v>
      </c>
      <c r="E23" s="28" t="s">
        <v>103</v>
      </c>
    </row>
    <row r="24" spans="1:5" ht="63.75">
      <c r="A24" s="29" t="s">
        <v>42</v>
      </c>
      <c r="E24" s="30" t="s">
        <v>104</v>
      </c>
    </row>
    <row r="25" spans="1:5" ht="318.75">
      <c r="A25" t="s">
        <v>44</v>
      </c>
      <c r="E25" s="28" t="s">
        <v>105</v>
      </c>
    </row>
    <row r="26" spans="1:16" ht="12.75">
      <c r="A26" s="19" t="s">
        <v>35</v>
      </c>
      <c s="23" t="s">
        <v>25</v>
      </c>
      <c s="23" t="s">
        <v>106</v>
      </c>
      <c s="19" t="s">
        <v>37</v>
      </c>
      <c s="24" t="s">
        <v>107</v>
      </c>
      <c s="25" t="s">
        <v>102</v>
      </c>
      <c s="26">
        <v>20.75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25.5">
      <c r="A27" s="27" t="s">
        <v>40</v>
      </c>
      <c r="E27" s="28" t="s">
        <v>103</v>
      </c>
    </row>
    <row r="28" spans="1:5" ht="12.75">
      <c r="A28" s="29" t="s">
        <v>42</v>
      </c>
      <c r="E28" s="30" t="s">
        <v>108</v>
      </c>
    </row>
    <row r="29" spans="1:5" ht="318.75">
      <c r="A29" t="s">
        <v>44</v>
      </c>
      <c r="E29" s="28" t="s">
        <v>105</v>
      </c>
    </row>
    <row r="30" spans="1:16" ht="12.75">
      <c r="A30" s="19" t="s">
        <v>35</v>
      </c>
      <c s="23" t="s">
        <v>27</v>
      </c>
      <c s="23" t="s">
        <v>109</v>
      </c>
      <c s="19" t="s">
        <v>37</v>
      </c>
      <c s="24" t="s">
        <v>110</v>
      </c>
      <c s="25" t="s">
        <v>102</v>
      </c>
      <c s="26">
        <v>282.29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111</v>
      </c>
    </row>
    <row r="32" spans="1:5" ht="63.75">
      <c r="A32" s="29" t="s">
        <v>42</v>
      </c>
      <c r="E32" s="30" t="s">
        <v>112</v>
      </c>
    </row>
    <row r="33" spans="1:5" ht="229.5">
      <c r="A33" t="s">
        <v>44</v>
      </c>
      <c r="E33" s="28" t="s">
        <v>113</v>
      </c>
    </row>
    <row r="34" spans="1:16" ht="12.75">
      <c r="A34" s="19" t="s">
        <v>35</v>
      </c>
      <c s="23" t="s">
        <v>63</v>
      </c>
      <c s="23" t="s">
        <v>114</v>
      </c>
      <c s="19" t="s">
        <v>47</v>
      </c>
      <c s="24" t="s">
        <v>115</v>
      </c>
      <c s="25" t="s">
        <v>102</v>
      </c>
      <c s="26">
        <v>96.9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116</v>
      </c>
    </row>
    <row r="36" spans="1:5" ht="63.75">
      <c r="A36" s="29" t="s">
        <v>42</v>
      </c>
      <c r="E36" s="30" t="s">
        <v>117</v>
      </c>
    </row>
    <row r="37" spans="1:5" ht="293.25">
      <c r="A37" t="s">
        <v>44</v>
      </c>
      <c r="E37" s="28" t="s">
        <v>118</v>
      </c>
    </row>
    <row r="38" spans="1:16" ht="12.75">
      <c r="A38" s="19" t="s">
        <v>35</v>
      </c>
      <c s="23" t="s">
        <v>67</v>
      </c>
      <c s="23" t="s">
        <v>114</v>
      </c>
      <c s="19" t="s">
        <v>53</v>
      </c>
      <c s="24" t="s">
        <v>115</v>
      </c>
      <c s="25" t="s">
        <v>102</v>
      </c>
      <c s="26">
        <v>16.01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119</v>
      </c>
    </row>
    <row r="40" spans="1:5" ht="12.75">
      <c r="A40" s="29" t="s">
        <v>42</v>
      </c>
      <c r="E40" s="30" t="s">
        <v>120</v>
      </c>
    </row>
    <row r="41" spans="1:5" ht="293.25">
      <c r="A41" t="s">
        <v>44</v>
      </c>
      <c r="E41" s="28" t="s">
        <v>118</v>
      </c>
    </row>
    <row r="42" spans="1:16" ht="12.75">
      <c r="A42" s="19" t="s">
        <v>35</v>
      </c>
      <c s="23" t="s">
        <v>30</v>
      </c>
      <c s="23" t="s">
        <v>121</v>
      </c>
      <c s="19" t="s">
        <v>37</v>
      </c>
      <c s="24" t="s">
        <v>122</v>
      </c>
      <c s="25" t="s">
        <v>123</v>
      </c>
      <c s="26">
        <v>190.61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37</v>
      </c>
    </row>
    <row r="44" spans="1:5" ht="76.5">
      <c r="A44" s="29" t="s">
        <v>42</v>
      </c>
      <c r="E44" s="30" t="s">
        <v>124</v>
      </c>
    </row>
    <row r="45" spans="1:5" ht="25.5">
      <c r="A45" t="s">
        <v>44</v>
      </c>
      <c r="E45" s="28" t="s">
        <v>125</v>
      </c>
    </row>
    <row r="46" spans="1:18" ht="12.75" customHeight="1">
      <c r="A46" s="5" t="s">
        <v>33</v>
      </c>
      <c s="5"/>
      <c s="34" t="s">
        <v>23</v>
      </c>
      <c s="5"/>
      <c s="21" t="s">
        <v>126</v>
      </c>
      <c s="5"/>
      <c s="5"/>
      <c s="5"/>
      <c s="35">
        <f>0+Q46</f>
      </c>
      <c r="O46">
        <f>0+R46</f>
      </c>
      <c r="Q46">
        <f>0+I47+I51</f>
      </c>
      <c>
        <f>0+O47+O51</f>
      </c>
    </row>
    <row r="47" spans="1:16" ht="12.75">
      <c r="A47" s="19" t="s">
        <v>35</v>
      </c>
      <c s="23" t="s">
        <v>32</v>
      </c>
      <c s="23" t="s">
        <v>127</v>
      </c>
      <c s="19" t="s">
        <v>37</v>
      </c>
      <c s="24" t="s">
        <v>128</v>
      </c>
      <c s="25" t="s">
        <v>102</v>
      </c>
      <c s="26">
        <v>0.09</v>
      </c>
      <c s="26">
        <v>0</v>
      </c>
      <c s="26">
        <f>ROUND(ROUND(H47,2)*ROUND(G47,2),2)</f>
      </c>
      <c r="O47">
        <f>(I47*21)/100</f>
      </c>
      <c t="s">
        <v>12</v>
      </c>
    </row>
    <row r="48" spans="1:5" ht="12.75">
      <c r="A48" s="27" t="s">
        <v>40</v>
      </c>
      <c r="E48" s="28" t="s">
        <v>37</v>
      </c>
    </row>
    <row r="49" spans="1:5" ht="25.5">
      <c r="A49" s="29" t="s">
        <v>42</v>
      </c>
      <c r="E49" s="30" t="s">
        <v>129</v>
      </c>
    </row>
    <row r="50" spans="1:5" ht="369.75">
      <c r="A50" t="s">
        <v>44</v>
      </c>
      <c r="E50" s="28" t="s">
        <v>130</v>
      </c>
    </row>
    <row r="51" spans="1:16" ht="12.75">
      <c r="A51" s="19" t="s">
        <v>35</v>
      </c>
      <c s="23" t="s">
        <v>80</v>
      </c>
      <c s="23" t="s">
        <v>131</v>
      </c>
      <c s="19" t="s">
        <v>37</v>
      </c>
      <c s="24" t="s">
        <v>132</v>
      </c>
      <c s="25" t="s">
        <v>102</v>
      </c>
      <c s="26">
        <v>41.49</v>
      </c>
      <c s="26">
        <v>0</v>
      </c>
      <c s="26">
        <f>ROUND(ROUND(H51,2)*ROUND(G51,2),2)</f>
      </c>
      <c r="O51">
        <f>(I51*21)/100</f>
      </c>
      <c t="s">
        <v>12</v>
      </c>
    </row>
    <row r="52" spans="1:5" ht="12.75">
      <c r="A52" s="27" t="s">
        <v>40</v>
      </c>
      <c r="E52" s="28" t="s">
        <v>116</v>
      </c>
    </row>
    <row r="53" spans="1:5" ht="76.5">
      <c r="A53" s="29" t="s">
        <v>42</v>
      </c>
      <c r="E53" s="30" t="s">
        <v>133</v>
      </c>
    </row>
    <row r="54" spans="1:5" ht="38.25">
      <c r="A54" t="s">
        <v>44</v>
      </c>
      <c r="E54" s="28" t="s">
        <v>134</v>
      </c>
    </row>
    <row r="55" spans="1:18" ht="12.75" customHeight="1">
      <c r="A55" s="5" t="s">
        <v>33</v>
      </c>
      <c s="5"/>
      <c s="34" t="s">
        <v>63</v>
      </c>
      <c s="5"/>
      <c s="21" t="s">
        <v>135</v>
      </c>
      <c s="5"/>
      <c s="5"/>
      <c s="5"/>
      <c s="35">
        <f>0+Q55</f>
      </c>
      <c r="O55">
        <f>0+R55</f>
      </c>
      <c r="Q55">
        <f>0+I56</f>
      </c>
      <c>
        <f>0+O56</f>
      </c>
    </row>
    <row r="56" spans="1:16" ht="12.75">
      <c r="A56" s="19" t="s">
        <v>35</v>
      </c>
      <c s="23" t="s">
        <v>136</v>
      </c>
      <c s="23" t="s">
        <v>137</v>
      </c>
      <c s="19" t="s">
        <v>37</v>
      </c>
      <c s="24" t="s">
        <v>138</v>
      </c>
      <c s="25" t="s">
        <v>77</v>
      </c>
      <c s="26">
        <v>5</v>
      </c>
      <c s="26">
        <v>0</v>
      </c>
      <c s="26">
        <f>ROUND(ROUND(H56,2)*ROUND(G56,2),2)</f>
      </c>
      <c r="O56">
        <f>(I56*21)/100</f>
      </c>
      <c t="s">
        <v>12</v>
      </c>
    </row>
    <row r="57" spans="1:5" ht="12.75">
      <c r="A57" s="27" t="s">
        <v>40</v>
      </c>
      <c r="E57" s="28" t="s">
        <v>139</v>
      </c>
    </row>
    <row r="58" spans="1:5" ht="12.75">
      <c r="A58" s="29" t="s">
        <v>42</v>
      </c>
      <c r="E58" s="30" t="s">
        <v>140</v>
      </c>
    </row>
    <row r="59" spans="1:5" ht="153">
      <c r="A59" t="s">
        <v>44</v>
      </c>
      <c r="E59" s="28" t="s">
        <v>141</v>
      </c>
    </row>
    <row r="60" spans="1:18" ht="12.75" customHeight="1">
      <c r="A60" s="5" t="s">
        <v>33</v>
      </c>
      <c s="5"/>
      <c s="34" t="s">
        <v>67</v>
      </c>
      <c s="5"/>
      <c s="21" t="s">
        <v>142</v>
      </c>
      <c s="5"/>
      <c s="5"/>
      <c s="5"/>
      <c s="35">
        <f>0+Q60</f>
      </c>
      <c r="O60">
        <f>0+R60</f>
      </c>
      <c r="Q60">
        <f>0+I61+I65+I69+I73+I77+I81+I85+I89</f>
      </c>
      <c>
        <f>0+O61+O65+O69+O73+O77+O81+O85+O89</f>
      </c>
    </row>
    <row r="61" spans="1:16" ht="12.75">
      <c r="A61" s="19" t="s">
        <v>35</v>
      </c>
      <c s="23" t="s">
        <v>143</v>
      </c>
      <c s="23" t="s">
        <v>144</v>
      </c>
      <c s="19" t="s">
        <v>37</v>
      </c>
      <c s="24" t="s">
        <v>145</v>
      </c>
      <c s="25" t="s">
        <v>146</v>
      </c>
      <c s="26">
        <v>5.9</v>
      </c>
      <c s="26">
        <v>0</v>
      </c>
      <c s="26">
        <f>ROUND(ROUND(H61,2)*ROUND(G61,2),2)</f>
      </c>
      <c r="O61">
        <f>(I61*21)/100</f>
      </c>
      <c t="s">
        <v>12</v>
      </c>
    </row>
    <row r="62" spans="1:5" ht="12.75">
      <c r="A62" s="27" t="s">
        <v>40</v>
      </c>
      <c r="E62" s="28" t="s">
        <v>147</v>
      </c>
    </row>
    <row r="63" spans="1:5" ht="25.5">
      <c r="A63" s="29" t="s">
        <v>42</v>
      </c>
      <c r="E63" s="30" t="s">
        <v>148</v>
      </c>
    </row>
    <row r="64" spans="1:5" ht="255">
      <c r="A64" t="s">
        <v>44</v>
      </c>
      <c r="E64" s="28" t="s">
        <v>149</v>
      </c>
    </row>
    <row r="65" spans="1:16" ht="12.75">
      <c r="A65" s="19" t="s">
        <v>35</v>
      </c>
      <c s="23" t="s">
        <v>150</v>
      </c>
      <c s="23" t="s">
        <v>151</v>
      </c>
      <c s="19" t="s">
        <v>37</v>
      </c>
      <c s="24" t="s">
        <v>152</v>
      </c>
      <c s="25" t="s">
        <v>146</v>
      </c>
      <c s="26">
        <v>120.4</v>
      </c>
      <c s="26">
        <v>0</v>
      </c>
      <c s="26">
        <f>ROUND(ROUND(H65,2)*ROUND(G65,2),2)</f>
      </c>
      <c r="O65">
        <f>(I65*21)/100</f>
      </c>
      <c t="s">
        <v>12</v>
      </c>
    </row>
    <row r="66" spans="1:5" ht="25.5">
      <c r="A66" s="27" t="s">
        <v>40</v>
      </c>
      <c r="E66" s="28" t="s">
        <v>153</v>
      </c>
    </row>
    <row r="67" spans="1:5" ht="51">
      <c r="A67" s="29" t="s">
        <v>42</v>
      </c>
      <c r="E67" s="30" t="s">
        <v>154</v>
      </c>
    </row>
    <row r="68" spans="1:5" ht="255">
      <c r="A68" t="s">
        <v>44</v>
      </c>
      <c r="E68" s="28" t="s">
        <v>149</v>
      </c>
    </row>
    <row r="69" spans="1:16" ht="12.75">
      <c r="A69" s="19" t="s">
        <v>35</v>
      </c>
      <c s="23" t="s">
        <v>155</v>
      </c>
      <c s="23" t="s">
        <v>156</v>
      </c>
      <c s="19" t="s">
        <v>37</v>
      </c>
      <c s="24" t="s">
        <v>157</v>
      </c>
      <c s="25" t="s">
        <v>146</v>
      </c>
      <c s="26">
        <v>41.3</v>
      </c>
      <c s="26">
        <v>0</v>
      </c>
      <c s="26">
        <f>ROUND(ROUND(H69,2)*ROUND(G69,2),2)</f>
      </c>
      <c r="O69">
        <f>(I69*21)/100</f>
      </c>
      <c t="s">
        <v>12</v>
      </c>
    </row>
    <row r="70" spans="1:5" ht="25.5">
      <c r="A70" s="27" t="s">
        <v>40</v>
      </c>
      <c r="E70" s="28" t="s">
        <v>158</v>
      </c>
    </row>
    <row r="71" spans="1:5" ht="12.75">
      <c r="A71" s="29" t="s">
        <v>42</v>
      </c>
      <c r="E71" s="30" t="s">
        <v>159</v>
      </c>
    </row>
    <row r="72" spans="1:5" ht="255">
      <c r="A72" t="s">
        <v>44</v>
      </c>
      <c r="E72" s="28" t="s">
        <v>149</v>
      </c>
    </row>
    <row r="73" spans="1:16" ht="12.75">
      <c r="A73" s="19" t="s">
        <v>35</v>
      </c>
      <c s="23" t="s">
        <v>160</v>
      </c>
      <c s="23" t="s">
        <v>161</v>
      </c>
      <c s="19" t="s">
        <v>37</v>
      </c>
      <c s="24" t="s">
        <v>162</v>
      </c>
      <c s="25" t="s">
        <v>146</v>
      </c>
      <c s="26">
        <v>161.7</v>
      </c>
      <c s="26">
        <v>0</v>
      </c>
      <c s="26">
        <f>ROUND(ROUND(H73,2)*ROUND(G73,2),2)</f>
      </c>
      <c r="O73">
        <f>(I73*21)/100</f>
      </c>
      <c t="s">
        <v>12</v>
      </c>
    </row>
    <row r="74" spans="1:5" ht="12.75">
      <c r="A74" s="27" t="s">
        <v>40</v>
      </c>
      <c r="E74" s="28" t="s">
        <v>163</v>
      </c>
    </row>
    <row r="75" spans="1:5" ht="63.75">
      <c r="A75" s="29" t="s">
        <v>42</v>
      </c>
      <c r="E75" s="30" t="s">
        <v>164</v>
      </c>
    </row>
    <row r="76" spans="1:5" ht="242.25">
      <c r="A76" t="s">
        <v>44</v>
      </c>
      <c r="E76" s="28" t="s">
        <v>165</v>
      </c>
    </row>
    <row r="77" spans="1:16" ht="12.75">
      <c r="A77" s="19" t="s">
        <v>35</v>
      </c>
      <c s="23" t="s">
        <v>166</v>
      </c>
      <c s="23" t="s">
        <v>167</v>
      </c>
      <c s="19" t="s">
        <v>47</v>
      </c>
      <c s="24" t="s">
        <v>168</v>
      </c>
      <c s="25" t="s">
        <v>77</v>
      </c>
      <c s="26">
        <v>1</v>
      </c>
      <c s="26">
        <v>0</v>
      </c>
      <c s="26">
        <f>ROUND(ROUND(H77,2)*ROUND(G77,2),2)</f>
      </c>
      <c r="O77">
        <f>(I77*21)/100</f>
      </c>
      <c t="s">
        <v>12</v>
      </c>
    </row>
    <row r="78" spans="1:5" ht="12.75">
      <c r="A78" s="27" t="s">
        <v>40</v>
      </c>
      <c r="E78" s="28" t="s">
        <v>169</v>
      </c>
    </row>
    <row r="79" spans="1:5" ht="12.75">
      <c r="A79" s="29" t="s">
        <v>42</v>
      </c>
      <c r="E79" s="30" t="s">
        <v>170</v>
      </c>
    </row>
    <row r="80" spans="1:5" ht="242.25">
      <c r="A80" t="s">
        <v>44</v>
      </c>
      <c r="E80" s="28" t="s">
        <v>171</v>
      </c>
    </row>
    <row r="81" spans="1:16" ht="12.75">
      <c r="A81" s="19" t="s">
        <v>35</v>
      </c>
      <c s="23" t="s">
        <v>172</v>
      </c>
      <c s="23" t="s">
        <v>173</v>
      </c>
      <c s="19" t="s">
        <v>37</v>
      </c>
      <c s="24" t="s">
        <v>174</v>
      </c>
      <c s="25" t="s">
        <v>77</v>
      </c>
      <c s="26">
        <v>2</v>
      </c>
      <c s="26">
        <v>0</v>
      </c>
      <c s="26">
        <f>ROUND(ROUND(H81,2)*ROUND(G81,2),2)</f>
      </c>
      <c r="O81">
        <f>(I81*21)/100</f>
      </c>
      <c t="s">
        <v>12</v>
      </c>
    </row>
    <row r="82" spans="1:5" ht="12.75">
      <c r="A82" s="27" t="s">
        <v>40</v>
      </c>
      <c r="E82" s="28" t="s">
        <v>37</v>
      </c>
    </row>
    <row r="83" spans="1:5" ht="12.75">
      <c r="A83" s="29" t="s">
        <v>42</v>
      </c>
      <c r="E83" s="30" t="s">
        <v>175</v>
      </c>
    </row>
    <row r="84" spans="1:5" ht="25.5">
      <c r="A84" t="s">
        <v>44</v>
      </c>
      <c r="E84" s="28" t="s">
        <v>176</v>
      </c>
    </row>
    <row r="85" spans="1:16" ht="12.75">
      <c r="A85" s="19" t="s">
        <v>35</v>
      </c>
      <c s="23" t="s">
        <v>177</v>
      </c>
      <c s="23" t="s">
        <v>178</v>
      </c>
      <c s="19" t="s">
        <v>37</v>
      </c>
      <c s="24" t="s">
        <v>179</v>
      </c>
      <c s="25" t="s">
        <v>146</v>
      </c>
      <c s="26">
        <v>41.3</v>
      </c>
      <c s="26">
        <v>0</v>
      </c>
      <c s="26">
        <f>ROUND(ROUND(H85,2)*ROUND(G85,2),2)</f>
      </c>
      <c r="O85">
        <f>(I85*21)/100</f>
      </c>
      <c t="s">
        <v>12</v>
      </c>
    </row>
    <row r="86" spans="1:5" ht="12.75">
      <c r="A86" s="27" t="s">
        <v>40</v>
      </c>
      <c r="E86" s="28" t="s">
        <v>37</v>
      </c>
    </row>
    <row r="87" spans="1:5" ht="12.75">
      <c r="A87" s="29" t="s">
        <v>42</v>
      </c>
      <c r="E87" s="30" t="s">
        <v>180</v>
      </c>
    </row>
    <row r="88" spans="1:5" ht="51">
      <c r="A88" t="s">
        <v>44</v>
      </c>
      <c r="E88" s="28" t="s">
        <v>181</v>
      </c>
    </row>
    <row r="89" spans="1:16" ht="12.75">
      <c r="A89" s="19" t="s">
        <v>35</v>
      </c>
      <c s="23" t="s">
        <v>182</v>
      </c>
      <c s="23" t="s">
        <v>183</v>
      </c>
      <c s="19" t="s">
        <v>37</v>
      </c>
      <c s="24" t="s">
        <v>184</v>
      </c>
      <c s="25" t="s">
        <v>146</v>
      </c>
      <c s="26">
        <v>41.3</v>
      </c>
      <c s="26">
        <v>0</v>
      </c>
      <c s="26">
        <f>ROUND(ROUND(H89,2)*ROUND(G89,2),2)</f>
      </c>
      <c r="O89">
        <f>(I89*21)/100</f>
      </c>
      <c t="s">
        <v>12</v>
      </c>
    </row>
    <row r="90" spans="1:5" ht="12.75">
      <c r="A90" s="27" t="s">
        <v>40</v>
      </c>
      <c r="E90" s="28" t="s">
        <v>37</v>
      </c>
    </row>
    <row r="91" spans="1:5" ht="12.75">
      <c r="A91" s="29" t="s">
        <v>42</v>
      </c>
      <c r="E91" s="30" t="s">
        <v>180</v>
      </c>
    </row>
    <row r="92" spans="1:5" ht="25.5">
      <c r="A92" t="s">
        <v>44</v>
      </c>
      <c r="E92" s="28" t="s">
        <v>185</v>
      </c>
    </row>
    <row r="93" spans="1:18" ht="12.75" customHeight="1">
      <c r="A93" s="5" t="s">
        <v>33</v>
      </c>
      <c s="5"/>
      <c s="34" t="s">
        <v>30</v>
      </c>
      <c s="5"/>
      <c s="21" t="s">
        <v>186</v>
      </c>
      <c s="5"/>
      <c s="5"/>
      <c s="5"/>
      <c s="35">
        <f>0+Q93</f>
      </c>
      <c r="O93">
        <f>0+R93</f>
      </c>
      <c r="Q93">
        <f>0+I94+I98+I102</f>
      </c>
      <c>
        <f>0+O94+O98+O102</f>
      </c>
    </row>
    <row r="94" spans="1:16" ht="12.75">
      <c r="A94" s="19" t="s">
        <v>35</v>
      </c>
      <c s="23" t="s">
        <v>187</v>
      </c>
      <c s="23" t="s">
        <v>188</v>
      </c>
      <c s="19" t="s">
        <v>37</v>
      </c>
      <c s="24" t="s">
        <v>189</v>
      </c>
      <c s="25" t="s">
        <v>77</v>
      </c>
      <c s="26">
        <v>1</v>
      </c>
      <c s="26">
        <v>0</v>
      </c>
      <c s="26">
        <f>ROUND(ROUND(H94,2)*ROUND(G94,2),2)</f>
      </c>
      <c r="O94">
        <f>(I94*21)/100</f>
      </c>
      <c t="s">
        <v>12</v>
      </c>
    </row>
    <row r="95" spans="1:5" ht="12.75">
      <c r="A95" s="27" t="s">
        <v>40</v>
      </c>
      <c r="E95" s="28" t="s">
        <v>190</v>
      </c>
    </row>
    <row r="96" spans="1:5" ht="25.5">
      <c r="A96" s="29" t="s">
        <v>42</v>
      </c>
      <c r="E96" s="30" t="s">
        <v>191</v>
      </c>
    </row>
    <row r="97" spans="1:5" ht="89.25">
      <c r="A97" t="s">
        <v>44</v>
      </c>
      <c r="E97" s="28" t="s">
        <v>192</v>
      </c>
    </row>
    <row r="98" spans="1:16" ht="12.75">
      <c r="A98" s="19" t="s">
        <v>35</v>
      </c>
      <c s="23" t="s">
        <v>193</v>
      </c>
      <c s="23" t="s">
        <v>194</v>
      </c>
      <c s="19" t="s">
        <v>37</v>
      </c>
      <c s="24" t="s">
        <v>195</v>
      </c>
      <c s="25" t="s">
        <v>146</v>
      </c>
      <c s="26">
        <v>126.3</v>
      </c>
      <c s="26">
        <v>0</v>
      </c>
      <c s="26">
        <f>ROUND(ROUND(H98,2)*ROUND(G98,2),2)</f>
      </c>
      <c r="O98">
        <f>(I98*21)/100</f>
      </c>
      <c t="s">
        <v>12</v>
      </c>
    </row>
    <row r="99" spans="1:5" ht="12.75">
      <c r="A99" s="27" t="s">
        <v>40</v>
      </c>
      <c r="E99" s="28" t="s">
        <v>190</v>
      </c>
    </row>
    <row r="100" spans="1:5" ht="25.5">
      <c r="A100" s="29" t="s">
        <v>42</v>
      </c>
      <c r="E100" s="30" t="s">
        <v>196</v>
      </c>
    </row>
    <row r="101" spans="1:5" ht="76.5">
      <c r="A101" t="s">
        <v>44</v>
      </c>
      <c r="E101" s="28" t="s">
        <v>197</v>
      </c>
    </row>
    <row r="102" spans="1:16" ht="12.75">
      <c r="A102" s="19" t="s">
        <v>35</v>
      </c>
      <c s="23" t="s">
        <v>198</v>
      </c>
      <c s="23" t="s">
        <v>199</v>
      </c>
      <c s="19" t="s">
        <v>37</v>
      </c>
      <c s="24" t="s">
        <v>200</v>
      </c>
      <c s="25" t="s">
        <v>146</v>
      </c>
      <c s="26">
        <v>42</v>
      </c>
      <c s="26">
        <v>0</v>
      </c>
      <c s="26">
        <f>ROUND(ROUND(H102,2)*ROUND(G102,2),2)</f>
      </c>
      <c r="O102">
        <f>(I102*21)/100</f>
      </c>
      <c t="s">
        <v>12</v>
      </c>
    </row>
    <row r="103" spans="1:5" ht="12.75">
      <c r="A103" s="27" t="s">
        <v>40</v>
      </c>
      <c r="E103" s="28" t="s">
        <v>201</v>
      </c>
    </row>
    <row r="104" spans="1:5" ht="25.5">
      <c r="A104" s="29" t="s">
        <v>42</v>
      </c>
      <c r="E104" s="30" t="s">
        <v>202</v>
      </c>
    </row>
    <row r="105" spans="1:5" ht="76.5">
      <c r="A105" t="s">
        <v>44</v>
      </c>
      <c r="E105" s="28" t="s">
        <v>197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0+O8+O21+O70+O79+O88+O97+O102+O119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203</v>
      </c>
      <c s="31">
        <f>0+I8+I21+I70+I79+I88+I97+I102+I119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203</v>
      </c>
      <c s="5"/>
      <c s="14" t="s">
        <v>204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87</v>
      </c>
      <c s="19" t="s">
        <v>37</v>
      </c>
      <c s="24" t="s">
        <v>88</v>
      </c>
      <c s="25" t="s">
        <v>89</v>
      </c>
      <c s="26">
        <v>408.82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90</v>
      </c>
    </row>
    <row r="11" spans="1:5" ht="51">
      <c r="A11" s="29" t="s">
        <v>42</v>
      </c>
      <c r="E11" s="30" t="s">
        <v>205</v>
      </c>
    </row>
    <row r="12" spans="1:5" ht="25.5">
      <c r="A12" t="s">
        <v>44</v>
      </c>
      <c r="E12" s="28" t="s">
        <v>92</v>
      </c>
    </row>
    <row r="13" spans="1:16" ht="12.75">
      <c r="A13" s="19" t="s">
        <v>35</v>
      </c>
      <c s="23" t="s">
        <v>12</v>
      </c>
      <c s="23" t="s">
        <v>93</v>
      </c>
      <c s="19" t="s">
        <v>37</v>
      </c>
      <c s="24" t="s">
        <v>94</v>
      </c>
      <c s="25" t="s">
        <v>89</v>
      </c>
      <c s="26">
        <v>257.65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206</v>
      </c>
    </row>
    <row r="15" spans="1:5" ht="51">
      <c r="A15" s="29" t="s">
        <v>42</v>
      </c>
      <c r="E15" s="30" t="s">
        <v>207</v>
      </c>
    </row>
    <row r="16" spans="1:5" ht="25.5">
      <c r="A16" t="s">
        <v>44</v>
      </c>
      <c r="E16" s="28" t="s">
        <v>92</v>
      </c>
    </row>
    <row r="17" spans="1:16" ht="12.75">
      <c r="A17" s="19" t="s">
        <v>35</v>
      </c>
      <c s="23" t="s">
        <v>13</v>
      </c>
      <c s="23" t="s">
        <v>93</v>
      </c>
      <c s="19" t="s">
        <v>19</v>
      </c>
      <c s="24" t="s">
        <v>94</v>
      </c>
      <c s="25" t="s">
        <v>89</v>
      </c>
      <c s="26">
        <v>4.53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208</v>
      </c>
    </row>
    <row r="19" spans="1:5" ht="12.75">
      <c r="A19" s="29" t="s">
        <v>42</v>
      </c>
      <c r="E19" s="30" t="s">
        <v>209</v>
      </c>
    </row>
    <row r="20" spans="1:5" ht="25.5">
      <c r="A20" t="s">
        <v>44</v>
      </c>
      <c r="E20" s="28" t="s">
        <v>92</v>
      </c>
    </row>
    <row r="21" spans="1:18" ht="12.75" customHeight="1">
      <c r="A21" s="5" t="s">
        <v>33</v>
      </c>
      <c s="5"/>
      <c s="34" t="s">
        <v>19</v>
      </c>
      <c s="5"/>
      <c s="21" t="s">
        <v>99</v>
      </c>
      <c s="5"/>
      <c s="5"/>
      <c s="5"/>
      <c s="35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12.75">
      <c r="A22" s="19" t="s">
        <v>35</v>
      </c>
      <c s="23" t="s">
        <v>23</v>
      </c>
      <c s="23" t="s">
        <v>210</v>
      </c>
      <c s="19" t="s">
        <v>37</v>
      </c>
      <c s="24" t="s">
        <v>211</v>
      </c>
      <c s="25" t="s">
        <v>102</v>
      </c>
      <c s="26">
        <v>1.81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190</v>
      </c>
    </row>
    <row r="24" spans="1:5" ht="25.5">
      <c r="A24" s="29" t="s">
        <v>42</v>
      </c>
      <c r="E24" s="30" t="s">
        <v>212</v>
      </c>
    </row>
    <row r="25" spans="1:5" ht="63.75">
      <c r="A25" t="s">
        <v>44</v>
      </c>
      <c r="E25" s="28" t="s">
        <v>213</v>
      </c>
    </row>
    <row r="26" spans="1:16" ht="12.75">
      <c r="A26" s="19" t="s">
        <v>35</v>
      </c>
      <c s="23" t="s">
        <v>25</v>
      </c>
      <c s="23" t="s">
        <v>214</v>
      </c>
      <c s="19" t="s">
        <v>53</v>
      </c>
      <c s="24" t="s">
        <v>215</v>
      </c>
      <c s="25" t="s">
        <v>102</v>
      </c>
      <c s="26">
        <v>55.18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216</v>
      </c>
    </row>
    <row r="28" spans="1:5" ht="63.75">
      <c r="A28" s="29" t="s">
        <v>42</v>
      </c>
      <c r="E28" s="30" t="s">
        <v>217</v>
      </c>
    </row>
    <row r="29" spans="1:5" ht="63.75">
      <c r="A29" t="s">
        <v>44</v>
      </c>
      <c r="E29" s="28" t="s">
        <v>213</v>
      </c>
    </row>
    <row r="30" spans="1:16" ht="12.75">
      <c r="A30" s="19" t="s">
        <v>35</v>
      </c>
      <c s="23" t="s">
        <v>27</v>
      </c>
      <c s="23" t="s">
        <v>218</v>
      </c>
      <c s="19" t="s">
        <v>47</v>
      </c>
      <c s="24" t="s">
        <v>219</v>
      </c>
      <c s="25" t="s">
        <v>102</v>
      </c>
      <c s="26">
        <v>1.36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220</v>
      </c>
    </row>
    <row r="32" spans="1:5" ht="25.5">
      <c r="A32" s="29" t="s">
        <v>42</v>
      </c>
      <c r="E32" s="30" t="s">
        <v>221</v>
      </c>
    </row>
    <row r="33" spans="1:5" ht="63.75">
      <c r="A33" t="s">
        <v>44</v>
      </c>
      <c r="E33" s="28" t="s">
        <v>213</v>
      </c>
    </row>
    <row r="34" spans="1:16" ht="25.5">
      <c r="A34" s="19" t="s">
        <v>35</v>
      </c>
      <c s="23" t="s">
        <v>63</v>
      </c>
      <c s="23" t="s">
        <v>222</v>
      </c>
      <c s="19" t="s">
        <v>37</v>
      </c>
      <c s="24" t="s">
        <v>223</v>
      </c>
      <c s="25" t="s">
        <v>102</v>
      </c>
      <c s="26">
        <v>127.86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224</v>
      </c>
    </row>
    <row r="36" spans="1:5" ht="63.75">
      <c r="A36" s="29" t="s">
        <v>42</v>
      </c>
      <c r="E36" s="30" t="s">
        <v>225</v>
      </c>
    </row>
    <row r="37" spans="1:5" ht="63.75">
      <c r="A37" t="s">
        <v>44</v>
      </c>
      <c r="E37" s="28" t="s">
        <v>213</v>
      </c>
    </row>
    <row r="38" spans="1:16" ht="12.75">
      <c r="A38" s="19" t="s">
        <v>35</v>
      </c>
      <c s="23" t="s">
        <v>67</v>
      </c>
      <c s="23" t="s">
        <v>226</v>
      </c>
      <c s="19" t="s">
        <v>37</v>
      </c>
      <c s="24" t="s">
        <v>227</v>
      </c>
      <c s="25" t="s">
        <v>102</v>
      </c>
      <c s="26">
        <v>119.87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190</v>
      </c>
    </row>
    <row r="40" spans="1:5" ht="76.5">
      <c r="A40" s="29" t="s">
        <v>42</v>
      </c>
      <c r="E40" s="30" t="s">
        <v>228</v>
      </c>
    </row>
    <row r="41" spans="1:5" ht="369.75">
      <c r="A41" t="s">
        <v>44</v>
      </c>
      <c r="E41" s="28" t="s">
        <v>229</v>
      </c>
    </row>
    <row r="42" spans="1:16" ht="12.75">
      <c r="A42" s="19" t="s">
        <v>35</v>
      </c>
      <c s="23" t="s">
        <v>30</v>
      </c>
      <c s="23" t="s">
        <v>100</v>
      </c>
      <c s="19" t="s">
        <v>37</v>
      </c>
      <c s="24" t="s">
        <v>101</v>
      </c>
      <c s="25" t="s">
        <v>102</v>
      </c>
      <c s="26">
        <v>71.25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25.5">
      <c r="A43" s="27" t="s">
        <v>40</v>
      </c>
      <c r="E43" s="28" t="s">
        <v>103</v>
      </c>
    </row>
    <row r="44" spans="1:5" ht="12.75">
      <c r="A44" s="29" t="s">
        <v>42</v>
      </c>
      <c r="E44" s="30" t="s">
        <v>230</v>
      </c>
    </row>
    <row r="45" spans="1:5" ht="318.75">
      <c r="A45" t="s">
        <v>44</v>
      </c>
      <c r="E45" s="28" t="s">
        <v>105</v>
      </c>
    </row>
    <row r="46" spans="1:16" ht="12.75">
      <c r="A46" s="19" t="s">
        <v>35</v>
      </c>
      <c s="23" t="s">
        <v>32</v>
      </c>
      <c s="23" t="s">
        <v>106</v>
      </c>
      <c s="19" t="s">
        <v>37</v>
      </c>
      <c s="24" t="s">
        <v>107</v>
      </c>
      <c s="25" t="s">
        <v>102</v>
      </c>
      <c s="26">
        <v>36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25.5">
      <c r="A47" s="27" t="s">
        <v>40</v>
      </c>
      <c r="E47" s="28" t="s">
        <v>231</v>
      </c>
    </row>
    <row r="48" spans="1:5" ht="12.75">
      <c r="A48" s="29" t="s">
        <v>42</v>
      </c>
      <c r="E48" s="30" t="s">
        <v>232</v>
      </c>
    </row>
    <row r="49" spans="1:5" ht="318.75">
      <c r="A49" t="s">
        <v>44</v>
      </c>
      <c r="E49" s="28" t="s">
        <v>105</v>
      </c>
    </row>
    <row r="50" spans="1:16" ht="12.75">
      <c r="A50" s="19" t="s">
        <v>35</v>
      </c>
      <c s="23" t="s">
        <v>80</v>
      </c>
      <c s="23" t="s">
        <v>109</v>
      </c>
      <c s="19" t="s">
        <v>47</v>
      </c>
      <c s="24" t="s">
        <v>110</v>
      </c>
      <c s="25" t="s">
        <v>102</v>
      </c>
      <c s="26">
        <v>9.5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233</v>
      </c>
    </row>
    <row r="52" spans="1:5" ht="12.75">
      <c r="A52" s="29" t="s">
        <v>42</v>
      </c>
      <c r="E52" s="30" t="s">
        <v>234</v>
      </c>
    </row>
    <row r="53" spans="1:5" ht="229.5">
      <c r="A53" t="s">
        <v>44</v>
      </c>
      <c r="E53" s="28" t="s">
        <v>113</v>
      </c>
    </row>
    <row r="54" spans="1:16" ht="12.75">
      <c r="A54" s="19" t="s">
        <v>35</v>
      </c>
      <c s="23" t="s">
        <v>136</v>
      </c>
      <c s="23" t="s">
        <v>109</v>
      </c>
      <c s="19" t="s">
        <v>53</v>
      </c>
      <c s="24" t="s">
        <v>110</v>
      </c>
      <c s="25" t="s">
        <v>102</v>
      </c>
      <c s="26">
        <v>45.13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12.75">
      <c r="A55" s="27" t="s">
        <v>40</v>
      </c>
      <c r="E55" s="28" t="s">
        <v>235</v>
      </c>
    </row>
    <row r="56" spans="1:5" ht="12.75">
      <c r="A56" s="29" t="s">
        <v>42</v>
      </c>
      <c r="E56" s="30" t="s">
        <v>236</v>
      </c>
    </row>
    <row r="57" spans="1:5" ht="229.5">
      <c r="A57" t="s">
        <v>44</v>
      </c>
      <c r="E57" s="28" t="s">
        <v>113</v>
      </c>
    </row>
    <row r="58" spans="1:16" ht="12.75">
      <c r="A58" s="19" t="s">
        <v>35</v>
      </c>
      <c s="23" t="s">
        <v>143</v>
      </c>
      <c s="23" t="s">
        <v>114</v>
      </c>
      <c s="19" t="s">
        <v>47</v>
      </c>
      <c s="24" t="s">
        <v>115</v>
      </c>
      <c s="25" t="s">
        <v>102</v>
      </c>
      <c s="26">
        <v>11.88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12.75">
      <c r="A59" s="27" t="s">
        <v>40</v>
      </c>
      <c r="E59" s="28" t="s">
        <v>237</v>
      </c>
    </row>
    <row r="60" spans="1:5" ht="12.75">
      <c r="A60" s="29" t="s">
        <v>42</v>
      </c>
      <c r="E60" s="30" t="s">
        <v>238</v>
      </c>
    </row>
    <row r="61" spans="1:5" ht="293.25">
      <c r="A61" t="s">
        <v>44</v>
      </c>
      <c r="E61" s="28" t="s">
        <v>118</v>
      </c>
    </row>
    <row r="62" spans="1:16" ht="12.75">
      <c r="A62" s="19" t="s">
        <v>35</v>
      </c>
      <c s="23" t="s">
        <v>150</v>
      </c>
      <c s="23" t="s">
        <v>114</v>
      </c>
      <c s="19" t="s">
        <v>53</v>
      </c>
      <c s="24" t="s">
        <v>115</v>
      </c>
      <c s="25" t="s">
        <v>102</v>
      </c>
      <c s="26">
        <v>20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12.75">
      <c r="A63" s="27" t="s">
        <v>40</v>
      </c>
      <c r="E63" s="28" t="s">
        <v>235</v>
      </c>
    </row>
    <row r="64" spans="1:5" ht="12.75">
      <c r="A64" s="29" t="s">
        <v>42</v>
      </c>
      <c r="E64" s="30" t="s">
        <v>239</v>
      </c>
    </row>
    <row r="65" spans="1:5" ht="293.25">
      <c r="A65" t="s">
        <v>44</v>
      </c>
      <c r="E65" s="28" t="s">
        <v>118</v>
      </c>
    </row>
    <row r="66" spans="1:16" ht="12.75">
      <c r="A66" s="19" t="s">
        <v>35</v>
      </c>
      <c s="23" t="s">
        <v>155</v>
      </c>
      <c s="23" t="s">
        <v>121</v>
      </c>
      <c s="19" t="s">
        <v>37</v>
      </c>
      <c s="24" t="s">
        <v>122</v>
      </c>
      <c s="25" t="s">
        <v>123</v>
      </c>
      <c s="26">
        <v>399.57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2.75">
      <c r="A67" s="27" t="s">
        <v>40</v>
      </c>
      <c r="E67" s="28" t="s">
        <v>37</v>
      </c>
    </row>
    <row r="68" spans="1:5" ht="76.5">
      <c r="A68" s="29" t="s">
        <v>42</v>
      </c>
      <c r="E68" s="30" t="s">
        <v>240</v>
      </c>
    </row>
    <row r="69" spans="1:5" ht="25.5">
      <c r="A69" t="s">
        <v>44</v>
      </c>
      <c r="E69" s="28" t="s">
        <v>125</v>
      </c>
    </row>
    <row r="70" spans="1:18" ht="12.75" customHeight="1">
      <c r="A70" s="5" t="s">
        <v>33</v>
      </c>
      <c s="5"/>
      <c s="34" t="s">
        <v>12</v>
      </c>
      <c s="5"/>
      <c s="21" t="s">
        <v>241</v>
      </c>
      <c s="5"/>
      <c s="5"/>
      <c s="5"/>
      <c s="35">
        <f>0+Q70</f>
      </c>
      <c r="O70">
        <f>0+R70</f>
      </c>
      <c r="Q70">
        <f>0+I71+I75</f>
      </c>
      <c>
        <f>0+O71+O75</f>
      </c>
    </row>
    <row r="71" spans="1:16" ht="12.75">
      <c r="A71" s="19" t="s">
        <v>35</v>
      </c>
      <c s="23" t="s">
        <v>160</v>
      </c>
      <c s="23" t="s">
        <v>242</v>
      </c>
      <c s="19" t="s">
        <v>47</v>
      </c>
      <c s="24" t="s">
        <v>243</v>
      </c>
      <c s="25" t="s">
        <v>123</v>
      </c>
      <c s="26">
        <v>419.55</v>
      </c>
      <c s="26">
        <v>0</v>
      </c>
      <c s="26">
        <f>ROUND(ROUND(H71,2)*ROUND(G71,2),2)</f>
      </c>
      <c r="O71">
        <f>(I71*21)/100</f>
      </c>
      <c t="s">
        <v>12</v>
      </c>
    </row>
    <row r="72" spans="1:5" ht="12.75">
      <c r="A72" s="27" t="s">
        <v>40</v>
      </c>
      <c r="E72" s="28" t="s">
        <v>244</v>
      </c>
    </row>
    <row r="73" spans="1:5" ht="76.5">
      <c r="A73" s="29" t="s">
        <v>42</v>
      </c>
      <c r="E73" s="30" t="s">
        <v>245</v>
      </c>
    </row>
    <row r="74" spans="1:5" ht="51">
      <c r="A74" t="s">
        <v>44</v>
      </c>
      <c r="E74" s="28" t="s">
        <v>246</v>
      </c>
    </row>
    <row r="75" spans="1:16" ht="12.75">
      <c r="A75" s="19" t="s">
        <v>35</v>
      </c>
      <c s="23" t="s">
        <v>166</v>
      </c>
      <c s="23" t="s">
        <v>247</v>
      </c>
      <c s="19" t="s">
        <v>37</v>
      </c>
      <c s="24" t="s">
        <v>248</v>
      </c>
      <c s="25" t="s">
        <v>102</v>
      </c>
      <c s="26">
        <v>119.87</v>
      </c>
      <c s="26">
        <v>0</v>
      </c>
      <c s="26">
        <f>ROUND(ROUND(H75,2)*ROUND(G75,2),2)</f>
      </c>
      <c r="O75">
        <f>(I75*21)/100</f>
      </c>
      <c t="s">
        <v>12</v>
      </c>
    </row>
    <row r="76" spans="1:5" ht="12.75">
      <c r="A76" s="27" t="s">
        <v>40</v>
      </c>
      <c r="E76" s="28" t="s">
        <v>249</v>
      </c>
    </row>
    <row r="77" spans="1:5" ht="76.5">
      <c r="A77" s="29" t="s">
        <v>42</v>
      </c>
      <c r="E77" s="30" t="s">
        <v>228</v>
      </c>
    </row>
    <row r="78" spans="1:5" ht="38.25">
      <c r="A78" t="s">
        <v>44</v>
      </c>
      <c r="E78" s="28" t="s">
        <v>134</v>
      </c>
    </row>
    <row r="79" spans="1:18" ht="12.75" customHeight="1">
      <c r="A79" s="5" t="s">
        <v>33</v>
      </c>
      <c s="5"/>
      <c s="34" t="s">
        <v>23</v>
      </c>
      <c s="5"/>
      <c s="21" t="s">
        <v>126</v>
      </c>
      <c s="5"/>
      <c s="5"/>
      <c s="5"/>
      <c s="35">
        <f>0+Q79</f>
      </c>
      <c r="O79">
        <f>0+R79</f>
      </c>
      <c r="Q79">
        <f>0+I80+I84</f>
      </c>
      <c>
        <f>0+O80+O84</f>
      </c>
    </row>
    <row r="80" spans="1:16" ht="12.75">
      <c r="A80" s="19" t="s">
        <v>35</v>
      </c>
      <c s="23" t="s">
        <v>172</v>
      </c>
      <c s="23" t="s">
        <v>250</v>
      </c>
      <c s="19" t="s">
        <v>37</v>
      </c>
      <c s="24" t="s">
        <v>251</v>
      </c>
      <c s="25" t="s">
        <v>102</v>
      </c>
      <c s="26">
        <v>3.04</v>
      </c>
      <c s="26">
        <v>0</v>
      </c>
      <c s="26">
        <f>ROUND(ROUND(H80,2)*ROUND(G80,2),2)</f>
      </c>
      <c r="O80">
        <f>(I80*21)/100</f>
      </c>
      <c t="s">
        <v>12</v>
      </c>
    </row>
    <row r="81" spans="1:5" ht="12.75">
      <c r="A81" s="27" t="s">
        <v>40</v>
      </c>
      <c r="E81" s="28" t="s">
        <v>252</v>
      </c>
    </row>
    <row r="82" spans="1:5" ht="12.75">
      <c r="A82" s="29" t="s">
        <v>42</v>
      </c>
      <c r="E82" s="30" t="s">
        <v>253</v>
      </c>
    </row>
    <row r="83" spans="1:5" ht="369.75">
      <c r="A83" t="s">
        <v>44</v>
      </c>
      <c r="E83" s="28" t="s">
        <v>130</v>
      </c>
    </row>
    <row r="84" spans="1:16" ht="12.75">
      <c r="A84" s="19" t="s">
        <v>35</v>
      </c>
      <c s="23" t="s">
        <v>177</v>
      </c>
      <c s="23" t="s">
        <v>254</v>
      </c>
      <c s="19" t="s">
        <v>37</v>
      </c>
      <c s="24" t="s">
        <v>255</v>
      </c>
      <c s="25" t="s">
        <v>102</v>
      </c>
      <c s="26">
        <v>4.75</v>
      </c>
      <c s="26">
        <v>0</v>
      </c>
      <c s="26">
        <f>ROUND(ROUND(H84,2)*ROUND(G84,2),2)</f>
      </c>
      <c r="O84">
        <f>(I84*21)/100</f>
      </c>
      <c t="s">
        <v>12</v>
      </c>
    </row>
    <row r="85" spans="1:5" ht="12.75">
      <c r="A85" s="27" t="s">
        <v>40</v>
      </c>
      <c r="E85" s="28" t="s">
        <v>256</v>
      </c>
    </row>
    <row r="86" spans="1:5" ht="12.75">
      <c r="A86" s="29" t="s">
        <v>42</v>
      </c>
      <c r="E86" s="30" t="s">
        <v>257</v>
      </c>
    </row>
    <row r="87" spans="1:5" ht="38.25">
      <c r="A87" t="s">
        <v>44</v>
      </c>
      <c r="E87" s="28" t="s">
        <v>134</v>
      </c>
    </row>
    <row r="88" spans="1:18" ht="12.75" customHeight="1">
      <c r="A88" s="5" t="s">
        <v>33</v>
      </c>
      <c s="5"/>
      <c s="34" t="s">
        <v>25</v>
      </c>
      <c s="5"/>
      <c s="21" t="s">
        <v>258</v>
      </c>
      <c s="5"/>
      <c s="5"/>
      <c s="5"/>
      <c s="35">
        <f>0+Q88</f>
      </c>
      <c r="O88">
        <f>0+R88</f>
      </c>
      <c r="Q88">
        <f>0+I89+I93</f>
      </c>
      <c>
        <f>0+O89+O93</f>
      </c>
    </row>
    <row r="89" spans="1:16" ht="12.75">
      <c r="A89" s="19" t="s">
        <v>35</v>
      </c>
      <c s="23" t="s">
        <v>182</v>
      </c>
      <c s="23" t="s">
        <v>259</v>
      </c>
      <c s="19" t="s">
        <v>37</v>
      </c>
      <c s="24" t="s">
        <v>260</v>
      </c>
      <c s="25" t="s">
        <v>102</v>
      </c>
      <c s="26">
        <v>127.86</v>
      </c>
      <c s="26">
        <v>0</v>
      </c>
      <c s="26">
        <f>ROUND(ROUND(H89,2)*ROUND(G89,2),2)</f>
      </c>
      <c r="O89">
        <f>(I89*21)/100</f>
      </c>
      <c t="s">
        <v>12</v>
      </c>
    </row>
    <row r="90" spans="1:5" ht="12.75">
      <c r="A90" s="27" t="s">
        <v>40</v>
      </c>
      <c r="E90" s="28" t="s">
        <v>261</v>
      </c>
    </row>
    <row r="91" spans="1:5" ht="63.75">
      <c r="A91" s="29" t="s">
        <v>42</v>
      </c>
      <c r="E91" s="30" t="s">
        <v>262</v>
      </c>
    </row>
    <row r="92" spans="1:5" ht="51">
      <c r="A92" t="s">
        <v>44</v>
      </c>
      <c r="E92" s="28" t="s">
        <v>263</v>
      </c>
    </row>
    <row r="93" spans="1:16" ht="12.75">
      <c r="A93" s="19" t="s">
        <v>35</v>
      </c>
      <c s="23" t="s">
        <v>187</v>
      </c>
      <c s="23" t="s">
        <v>264</v>
      </c>
      <c s="19" t="s">
        <v>37</v>
      </c>
      <c s="24" t="s">
        <v>265</v>
      </c>
      <c s="25" t="s">
        <v>123</v>
      </c>
      <c s="26">
        <v>355.23</v>
      </c>
      <c s="26">
        <v>0</v>
      </c>
      <c s="26">
        <f>ROUND(ROUND(H93,2)*ROUND(G93,2),2)</f>
      </c>
      <c r="O93">
        <f>(I93*21)/100</f>
      </c>
      <c t="s">
        <v>12</v>
      </c>
    </row>
    <row r="94" spans="1:5" ht="38.25">
      <c r="A94" s="27" t="s">
        <v>40</v>
      </c>
      <c r="E94" s="28" t="s">
        <v>266</v>
      </c>
    </row>
    <row r="95" spans="1:5" ht="63.75">
      <c r="A95" s="29" t="s">
        <v>42</v>
      </c>
      <c r="E95" s="30" t="s">
        <v>267</v>
      </c>
    </row>
    <row r="96" spans="1:5" ht="153">
      <c r="A96" t="s">
        <v>44</v>
      </c>
      <c r="E96" s="28" t="s">
        <v>268</v>
      </c>
    </row>
    <row r="97" spans="1:18" ht="12.75" customHeight="1">
      <c r="A97" s="5" t="s">
        <v>33</v>
      </c>
      <c s="5"/>
      <c s="34" t="s">
        <v>63</v>
      </c>
      <c s="5"/>
      <c s="21" t="s">
        <v>135</v>
      </c>
      <c s="5"/>
      <c s="5"/>
      <c s="5"/>
      <c s="35">
        <f>0+Q97</f>
      </c>
      <c r="O97">
        <f>0+R97</f>
      </c>
      <c r="Q97">
        <f>0+I98</f>
      </c>
      <c>
        <f>0+O98</f>
      </c>
    </row>
    <row r="98" spans="1:16" ht="12.75">
      <c r="A98" s="19" t="s">
        <v>35</v>
      </c>
      <c s="23" t="s">
        <v>193</v>
      </c>
      <c s="23" t="s">
        <v>269</v>
      </c>
      <c s="19" t="s">
        <v>270</v>
      </c>
      <c s="24" t="s">
        <v>271</v>
      </c>
      <c s="25" t="s">
        <v>49</v>
      </c>
      <c s="26">
        <v>1</v>
      </c>
      <c s="26">
        <v>0</v>
      </c>
      <c s="26">
        <f>ROUND(ROUND(H98,2)*ROUND(G98,2),2)</f>
      </c>
      <c r="O98">
        <f>(I98*21)/100</f>
      </c>
      <c t="s">
        <v>12</v>
      </c>
    </row>
    <row r="99" spans="1:5" ht="25.5">
      <c r="A99" s="27" t="s">
        <v>40</v>
      </c>
      <c r="E99" s="28" t="s">
        <v>272</v>
      </c>
    </row>
    <row r="100" spans="1:5" ht="12.75">
      <c r="A100" s="29" t="s">
        <v>42</v>
      </c>
      <c r="E100" s="30" t="s">
        <v>273</v>
      </c>
    </row>
    <row r="101" spans="1:5" ht="12.75">
      <c r="A101" t="s">
        <v>44</v>
      </c>
      <c r="E101" s="28" t="s">
        <v>37</v>
      </c>
    </row>
    <row r="102" spans="1:18" ht="12.75" customHeight="1">
      <c r="A102" s="5" t="s">
        <v>33</v>
      </c>
      <c s="5"/>
      <c s="34" t="s">
        <v>67</v>
      </c>
      <c s="5"/>
      <c s="21" t="s">
        <v>142</v>
      </c>
      <c s="5"/>
      <c s="5"/>
      <c s="5"/>
      <c s="35">
        <f>0+Q102</f>
      </c>
      <c r="O102">
        <f>0+R102</f>
      </c>
      <c r="Q102">
        <f>0+I103+I107+I111+I115</f>
      </c>
      <c>
        <f>0+O103+O107+O111+O115</f>
      </c>
    </row>
    <row r="103" spans="1:16" ht="12.75">
      <c r="A103" s="19" t="s">
        <v>35</v>
      </c>
      <c s="23" t="s">
        <v>198</v>
      </c>
      <c s="23" t="s">
        <v>144</v>
      </c>
      <c s="19" t="s">
        <v>37</v>
      </c>
      <c s="24" t="s">
        <v>145</v>
      </c>
      <c s="25" t="s">
        <v>146</v>
      </c>
      <c s="26">
        <v>47.5</v>
      </c>
      <c s="26">
        <v>0</v>
      </c>
      <c s="26">
        <f>ROUND(ROUND(H103,2)*ROUND(G103,2),2)</f>
      </c>
      <c r="O103">
        <f>(I103*21)/100</f>
      </c>
      <c t="s">
        <v>12</v>
      </c>
    </row>
    <row r="104" spans="1:5" ht="12.75">
      <c r="A104" s="27" t="s">
        <v>40</v>
      </c>
      <c r="E104" s="28" t="s">
        <v>274</v>
      </c>
    </row>
    <row r="105" spans="1:5" ht="12.75">
      <c r="A105" s="29" t="s">
        <v>42</v>
      </c>
      <c r="E105" s="30" t="s">
        <v>275</v>
      </c>
    </row>
    <row r="106" spans="1:5" ht="255">
      <c r="A106" t="s">
        <v>44</v>
      </c>
      <c r="E106" s="28" t="s">
        <v>149</v>
      </c>
    </row>
    <row r="107" spans="1:16" ht="12.75">
      <c r="A107" s="19" t="s">
        <v>35</v>
      </c>
      <c s="23" t="s">
        <v>276</v>
      </c>
      <c s="23" t="s">
        <v>277</v>
      </c>
      <c s="19" t="s">
        <v>47</v>
      </c>
      <c s="24" t="s">
        <v>278</v>
      </c>
      <c s="25" t="s">
        <v>77</v>
      </c>
      <c s="26">
        <v>8</v>
      </c>
      <c s="26">
        <v>0</v>
      </c>
      <c s="26">
        <f>ROUND(ROUND(H107,2)*ROUND(G107,2),2)</f>
      </c>
      <c r="O107">
        <f>(I107*21)/100</f>
      </c>
      <c t="s">
        <v>12</v>
      </c>
    </row>
    <row r="108" spans="1:5" ht="25.5">
      <c r="A108" s="27" t="s">
        <v>40</v>
      </c>
      <c r="E108" s="28" t="s">
        <v>279</v>
      </c>
    </row>
    <row r="109" spans="1:5" ht="12.75">
      <c r="A109" s="29" t="s">
        <v>42</v>
      </c>
      <c r="E109" s="30" t="s">
        <v>280</v>
      </c>
    </row>
    <row r="110" spans="1:5" ht="76.5">
      <c r="A110" t="s">
        <v>44</v>
      </c>
      <c r="E110" s="28" t="s">
        <v>281</v>
      </c>
    </row>
    <row r="111" spans="1:16" ht="12.75">
      <c r="A111" s="19" t="s">
        <v>35</v>
      </c>
      <c s="23" t="s">
        <v>282</v>
      </c>
      <c s="23" t="s">
        <v>283</v>
      </c>
      <c s="19" t="s">
        <v>37</v>
      </c>
      <c s="24" t="s">
        <v>284</v>
      </c>
      <c s="25" t="s">
        <v>77</v>
      </c>
      <c s="26">
        <v>8</v>
      </c>
      <c s="26">
        <v>0</v>
      </c>
      <c s="26">
        <f>ROUND(ROUND(H111,2)*ROUND(G111,2),2)</f>
      </c>
      <c r="O111">
        <f>(I111*21)/100</f>
      </c>
      <c t="s">
        <v>12</v>
      </c>
    </row>
    <row r="112" spans="1:5" ht="12.75">
      <c r="A112" s="27" t="s">
        <v>40</v>
      </c>
      <c r="E112" s="28" t="s">
        <v>37</v>
      </c>
    </row>
    <row r="113" spans="1:5" ht="12.75">
      <c r="A113" s="29" t="s">
        <v>42</v>
      </c>
      <c r="E113" s="30" t="s">
        <v>285</v>
      </c>
    </row>
    <row r="114" spans="1:5" ht="25.5">
      <c r="A114" t="s">
        <v>44</v>
      </c>
      <c r="E114" s="28" t="s">
        <v>176</v>
      </c>
    </row>
    <row r="115" spans="1:16" ht="12.75">
      <c r="A115" s="19" t="s">
        <v>35</v>
      </c>
      <c s="23" t="s">
        <v>286</v>
      </c>
      <c s="23" t="s">
        <v>287</v>
      </c>
      <c s="19" t="s">
        <v>37</v>
      </c>
      <c s="24" t="s">
        <v>288</v>
      </c>
      <c s="25" t="s">
        <v>77</v>
      </c>
      <c s="26">
        <v>6</v>
      </c>
      <c s="26">
        <v>0</v>
      </c>
      <c s="26">
        <f>ROUND(ROUND(H115,2)*ROUND(G115,2),2)</f>
      </c>
      <c r="O115">
        <f>(I115*21)/100</f>
      </c>
      <c t="s">
        <v>12</v>
      </c>
    </row>
    <row r="116" spans="1:5" ht="12.75">
      <c r="A116" s="27" t="s">
        <v>40</v>
      </c>
      <c r="E116" s="28" t="s">
        <v>37</v>
      </c>
    </row>
    <row r="117" spans="1:5" ht="12.75">
      <c r="A117" s="29" t="s">
        <v>42</v>
      </c>
      <c r="E117" s="30" t="s">
        <v>289</v>
      </c>
    </row>
    <row r="118" spans="1:5" ht="25.5">
      <c r="A118" t="s">
        <v>44</v>
      </c>
      <c r="E118" s="28" t="s">
        <v>176</v>
      </c>
    </row>
    <row r="119" spans="1:18" ht="12.75" customHeight="1">
      <c r="A119" s="5" t="s">
        <v>33</v>
      </c>
      <c s="5"/>
      <c s="34" t="s">
        <v>30</v>
      </c>
      <c s="5"/>
      <c s="21" t="s">
        <v>186</v>
      </c>
      <c s="5"/>
      <c s="5"/>
      <c s="5"/>
      <c s="35">
        <f>0+Q119</f>
      </c>
      <c r="O119">
        <f>0+R119</f>
      </c>
      <c r="Q119">
        <f>0+I120+I124+I128+I132</f>
      </c>
      <c>
        <f>0+O120+O124+O128+O132</f>
      </c>
    </row>
    <row r="120" spans="1:16" ht="25.5">
      <c r="A120" s="19" t="s">
        <v>35</v>
      </c>
      <c s="23" t="s">
        <v>290</v>
      </c>
      <c s="23" t="s">
        <v>291</v>
      </c>
      <c s="19" t="s">
        <v>37</v>
      </c>
      <c s="24" t="s">
        <v>292</v>
      </c>
      <c s="25" t="s">
        <v>123</v>
      </c>
      <c s="26">
        <v>8.5</v>
      </c>
      <c s="26">
        <v>0</v>
      </c>
      <c s="26">
        <f>ROUND(ROUND(H120,2)*ROUND(G120,2),2)</f>
      </c>
      <c r="O120">
        <f>(I120*21)/100</f>
      </c>
      <c t="s">
        <v>12</v>
      </c>
    </row>
    <row r="121" spans="1:5" ht="12.75">
      <c r="A121" s="27" t="s">
        <v>40</v>
      </c>
      <c r="E121" s="28" t="s">
        <v>293</v>
      </c>
    </row>
    <row r="122" spans="1:5" ht="25.5">
      <c r="A122" s="29" t="s">
        <v>42</v>
      </c>
      <c r="E122" s="30" t="s">
        <v>294</v>
      </c>
    </row>
    <row r="123" spans="1:5" ht="38.25">
      <c r="A123" t="s">
        <v>44</v>
      </c>
      <c r="E123" s="28" t="s">
        <v>295</v>
      </c>
    </row>
    <row r="124" spans="1:16" ht="25.5">
      <c r="A124" s="19" t="s">
        <v>35</v>
      </c>
      <c s="23" t="s">
        <v>296</v>
      </c>
      <c s="23" t="s">
        <v>297</v>
      </c>
      <c s="19" t="s">
        <v>37</v>
      </c>
      <c s="24" t="s">
        <v>298</v>
      </c>
      <c s="25" t="s">
        <v>123</v>
      </c>
      <c s="26">
        <v>8.5</v>
      </c>
      <c s="26">
        <v>0</v>
      </c>
      <c s="26">
        <f>ROUND(ROUND(H124,2)*ROUND(G124,2),2)</f>
      </c>
      <c r="O124">
        <f>(I124*21)/100</f>
      </c>
      <c t="s">
        <v>12</v>
      </c>
    </row>
    <row r="125" spans="1:5" ht="12.75">
      <c r="A125" s="27" t="s">
        <v>40</v>
      </c>
      <c r="E125" s="28" t="s">
        <v>299</v>
      </c>
    </row>
    <row r="126" spans="1:5" ht="25.5">
      <c r="A126" s="29" t="s">
        <v>42</v>
      </c>
      <c r="E126" s="30" t="s">
        <v>294</v>
      </c>
    </row>
    <row r="127" spans="1:5" ht="38.25">
      <c r="A127" t="s">
        <v>44</v>
      </c>
      <c r="E127" s="28" t="s">
        <v>295</v>
      </c>
    </row>
    <row r="128" spans="1:16" ht="12.75">
      <c r="A128" s="19" t="s">
        <v>35</v>
      </c>
      <c s="23" t="s">
        <v>300</v>
      </c>
      <c s="23" t="s">
        <v>301</v>
      </c>
      <c s="19" t="s">
        <v>37</v>
      </c>
      <c s="24" t="s">
        <v>302</v>
      </c>
      <c s="25" t="s">
        <v>146</v>
      </c>
      <c s="26">
        <v>443.4</v>
      </c>
      <c s="26">
        <v>0</v>
      </c>
      <c s="26">
        <f>ROUND(ROUND(H128,2)*ROUND(G128,2),2)</f>
      </c>
      <c r="O128">
        <f>(I128*21)/100</f>
      </c>
      <c t="s">
        <v>12</v>
      </c>
    </row>
    <row r="129" spans="1:5" ht="25.5">
      <c r="A129" s="27" t="s">
        <v>40</v>
      </c>
      <c r="E129" s="28" t="s">
        <v>303</v>
      </c>
    </row>
    <row r="130" spans="1:5" ht="12.75">
      <c r="A130" s="29" t="s">
        <v>42</v>
      </c>
      <c r="E130" s="30" t="s">
        <v>304</v>
      </c>
    </row>
    <row r="131" spans="1:5" ht="51">
      <c r="A131" t="s">
        <v>44</v>
      </c>
      <c r="E131" s="28" t="s">
        <v>305</v>
      </c>
    </row>
    <row r="132" spans="1:16" ht="12.75">
      <c r="A132" s="19" t="s">
        <v>35</v>
      </c>
      <c s="23" t="s">
        <v>306</v>
      </c>
      <c s="23" t="s">
        <v>307</v>
      </c>
      <c s="19" t="s">
        <v>37</v>
      </c>
      <c s="24" t="s">
        <v>308</v>
      </c>
      <c s="25" t="s">
        <v>77</v>
      </c>
      <c s="26">
        <v>6</v>
      </c>
      <c s="26">
        <v>0</v>
      </c>
      <c s="26">
        <f>ROUND(ROUND(H132,2)*ROUND(G132,2),2)</f>
      </c>
      <c r="O132">
        <f>(I132*21)/100</f>
      </c>
      <c t="s">
        <v>12</v>
      </c>
    </row>
    <row r="133" spans="1:5" ht="12.75">
      <c r="A133" s="27" t="s">
        <v>40</v>
      </c>
      <c r="E133" s="28" t="s">
        <v>190</v>
      </c>
    </row>
    <row r="134" spans="1:5" ht="12.75">
      <c r="A134" s="29" t="s">
        <v>42</v>
      </c>
      <c r="E134" s="30" t="s">
        <v>309</v>
      </c>
    </row>
    <row r="135" spans="1:5" ht="89.25">
      <c r="A135" t="s">
        <v>44</v>
      </c>
      <c r="E135" s="28" t="s">
        <v>192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0+O8+O21+O126+O139+O152+O213+O226+O251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310</v>
      </c>
      <c s="31">
        <f>0+I8+I21+I126+I139+I152+I213+I226+I251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310</v>
      </c>
      <c s="5"/>
      <c s="14" t="s">
        <v>311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87</v>
      </c>
      <c s="19" t="s">
        <v>37</v>
      </c>
      <c s="24" t="s">
        <v>88</v>
      </c>
      <c s="25" t="s">
        <v>89</v>
      </c>
      <c s="26">
        <v>2316.18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90</v>
      </c>
    </row>
    <row r="11" spans="1:5" ht="63.75">
      <c r="A11" s="29" t="s">
        <v>42</v>
      </c>
      <c r="E11" s="30" t="s">
        <v>312</v>
      </c>
    </row>
    <row r="12" spans="1:5" ht="25.5">
      <c r="A12" t="s">
        <v>44</v>
      </c>
      <c r="E12" s="28" t="s">
        <v>92</v>
      </c>
    </row>
    <row r="13" spans="1:16" ht="12.75">
      <c r="A13" s="19" t="s">
        <v>35</v>
      </c>
      <c s="23" t="s">
        <v>12</v>
      </c>
      <c s="23" t="s">
        <v>93</v>
      </c>
      <c s="19" t="s">
        <v>37</v>
      </c>
      <c s="24" t="s">
        <v>94</v>
      </c>
      <c s="25" t="s">
        <v>89</v>
      </c>
      <c s="26">
        <v>1298.33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206</v>
      </c>
    </row>
    <row r="15" spans="1:5" ht="102">
      <c r="A15" s="29" t="s">
        <v>42</v>
      </c>
      <c r="E15" s="30" t="s">
        <v>313</v>
      </c>
    </row>
    <row r="16" spans="1:5" ht="25.5">
      <c r="A16" t="s">
        <v>44</v>
      </c>
      <c r="E16" s="28" t="s">
        <v>92</v>
      </c>
    </row>
    <row r="17" spans="1:16" ht="12.75">
      <c r="A17" s="19" t="s">
        <v>35</v>
      </c>
      <c s="23" t="s">
        <v>13</v>
      </c>
      <c s="23" t="s">
        <v>93</v>
      </c>
      <c s="19" t="s">
        <v>19</v>
      </c>
      <c s="24" t="s">
        <v>94</v>
      </c>
      <c s="25" t="s">
        <v>89</v>
      </c>
      <c s="26">
        <v>89.85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208</v>
      </c>
    </row>
    <row r="19" spans="1:5" ht="12.75">
      <c r="A19" s="29" t="s">
        <v>42</v>
      </c>
      <c r="E19" s="30" t="s">
        <v>314</v>
      </c>
    </row>
    <row r="20" spans="1:5" ht="25.5">
      <c r="A20" t="s">
        <v>44</v>
      </c>
      <c r="E20" s="28" t="s">
        <v>92</v>
      </c>
    </row>
    <row r="21" spans="1:18" ht="12.75" customHeight="1">
      <c r="A21" s="5" t="s">
        <v>33</v>
      </c>
      <c s="5"/>
      <c s="34" t="s">
        <v>19</v>
      </c>
      <c s="5"/>
      <c s="21" t="s">
        <v>99</v>
      </c>
      <c s="5"/>
      <c s="5"/>
      <c s="5"/>
      <c s="35">
        <f>0+Q21</f>
      </c>
      <c r="O21">
        <f>0+R21</f>
      </c>
      <c r="Q21">
        <f>0+I22+I26+I30+I34+I38+I42+I46+I50+I54+I58+I62+I66+I70+I74+I78+I82+I86+I90+I94+I98+I102+I106+I110+I114+I118+I122</f>
      </c>
      <c>
        <f>0+O22+O26+O30+O34+O38+O42+O46+O50+O54+O58+O62+O66+O70+O74+O78+O82+O86+O90+O94+O98+O102+O106+O110+O114+O118+O122</f>
      </c>
    </row>
    <row r="22" spans="1:16" ht="12.75">
      <c r="A22" s="19" t="s">
        <v>35</v>
      </c>
      <c s="23" t="s">
        <v>23</v>
      </c>
      <c s="23" t="s">
        <v>315</v>
      </c>
      <c s="19" t="s">
        <v>37</v>
      </c>
      <c s="24" t="s">
        <v>316</v>
      </c>
      <c s="25" t="s">
        <v>123</v>
      </c>
      <c s="26">
        <v>15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317</v>
      </c>
    </row>
    <row r="24" spans="1:5" ht="12.75">
      <c r="A24" s="29" t="s">
        <v>42</v>
      </c>
      <c r="E24" s="30" t="s">
        <v>318</v>
      </c>
    </row>
    <row r="25" spans="1:5" ht="38.25">
      <c r="A25" t="s">
        <v>44</v>
      </c>
      <c r="E25" s="28" t="s">
        <v>319</v>
      </c>
    </row>
    <row r="26" spans="1:16" ht="12.75">
      <c r="A26" s="19" t="s">
        <v>35</v>
      </c>
      <c s="23" t="s">
        <v>25</v>
      </c>
      <c s="23" t="s">
        <v>320</v>
      </c>
      <c s="19" t="s">
        <v>37</v>
      </c>
      <c s="24" t="s">
        <v>321</v>
      </c>
      <c s="25" t="s">
        <v>123</v>
      </c>
      <c s="26">
        <v>207.56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190</v>
      </c>
    </row>
    <row r="28" spans="1:5" ht="63.75">
      <c r="A28" s="29" t="s">
        <v>42</v>
      </c>
      <c r="E28" s="30" t="s">
        <v>322</v>
      </c>
    </row>
    <row r="29" spans="1:5" ht="12.75">
      <c r="A29" t="s">
        <v>44</v>
      </c>
      <c r="E29" s="28" t="s">
        <v>323</v>
      </c>
    </row>
    <row r="30" spans="1:16" ht="12.75">
      <c r="A30" s="19" t="s">
        <v>35</v>
      </c>
      <c s="23" t="s">
        <v>27</v>
      </c>
      <c s="23" t="s">
        <v>210</v>
      </c>
      <c s="19" t="s">
        <v>37</v>
      </c>
      <c s="24" t="s">
        <v>211</v>
      </c>
      <c s="25" t="s">
        <v>102</v>
      </c>
      <c s="26">
        <v>14.34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190</v>
      </c>
    </row>
    <row r="32" spans="1:5" ht="25.5">
      <c r="A32" s="29" t="s">
        <v>42</v>
      </c>
      <c r="E32" s="30" t="s">
        <v>324</v>
      </c>
    </row>
    <row r="33" spans="1:5" ht="63.75">
      <c r="A33" t="s">
        <v>44</v>
      </c>
      <c r="E33" s="28" t="s">
        <v>213</v>
      </c>
    </row>
    <row r="34" spans="1:16" ht="12.75">
      <c r="A34" s="19" t="s">
        <v>35</v>
      </c>
      <c s="23" t="s">
        <v>63</v>
      </c>
      <c s="23" t="s">
        <v>214</v>
      </c>
      <c s="19" t="s">
        <v>47</v>
      </c>
      <c s="24" t="s">
        <v>215</v>
      </c>
      <c s="25" t="s">
        <v>102</v>
      </c>
      <c s="26">
        <v>149.04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25.5">
      <c r="A35" s="27" t="s">
        <v>40</v>
      </c>
      <c r="E35" s="28" t="s">
        <v>325</v>
      </c>
    </row>
    <row r="36" spans="1:5" ht="51">
      <c r="A36" s="29" t="s">
        <v>42</v>
      </c>
      <c r="E36" s="30" t="s">
        <v>326</v>
      </c>
    </row>
    <row r="37" spans="1:5" ht="63.75">
      <c r="A37" t="s">
        <v>44</v>
      </c>
      <c r="E37" s="28" t="s">
        <v>213</v>
      </c>
    </row>
    <row r="38" spans="1:16" ht="12.75">
      <c r="A38" s="19" t="s">
        <v>35</v>
      </c>
      <c s="23" t="s">
        <v>67</v>
      </c>
      <c s="23" t="s">
        <v>214</v>
      </c>
      <c s="19" t="s">
        <v>53</v>
      </c>
      <c s="24" t="s">
        <v>215</v>
      </c>
      <c s="25" t="s">
        <v>102</v>
      </c>
      <c s="26">
        <v>28.28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25.5">
      <c r="A39" s="27" t="s">
        <v>40</v>
      </c>
      <c r="E39" s="28" t="s">
        <v>327</v>
      </c>
    </row>
    <row r="40" spans="1:5" ht="51">
      <c r="A40" s="29" t="s">
        <v>42</v>
      </c>
      <c r="E40" s="30" t="s">
        <v>328</v>
      </c>
    </row>
    <row r="41" spans="1:5" ht="63.75">
      <c r="A41" t="s">
        <v>44</v>
      </c>
      <c r="E41" s="28" t="s">
        <v>213</v>
      </c>
    </row>
    <row r="42" spans="1:16" ht="12.75">
      <c r="A42" s="19" t="s">
        <v>35</v>
      </c>
      <c s="23" t="s">
        <v>30</v>
      </c>
      <c s="23" t="s">
        <v>218</v>
      </c>
      <c s="19" t="s">
        <v>47</v>
      </c>
      <c s="24" t="s">
        <v>219</v>
      </c>
      <c s="25" t="s">
        <v>102</v>
      </c>
      <c s="26">
        <v>49.36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220</v>
      </c>
    </row>
    <row r="44" spans="1:5" ht="51">
      <c r="A44" s="29" t="s">
        <v>42</v>
      </c>
      <c r="E44" s="30" t="s">
        <v>329</v>
      </c>
    </row>
    <row r="45" spans="1:5" ht="63.75">
      <c r="A45" t="s">
        <v>44</v>
      </c>
      <c r="E45" s="28" t="s">
        <v>213</v>
      </c>
    </row>
    <row r="46" spans="1:16" ht="12.75">
      <c r="A46" s="19" t="s">
        <v>35</v>
      </c>
      <c s="23" t="s">
        <v>32</v>
      </c>
      <c s="23" t="s">
        <v>218</v>
      </c>
      <c s="19" t="s">
        <v>53</v>
      </c>
      <c s="24" t="s">
        <v>219</v>
      </c>
      <c s="25" t="s">
        <v>102</v>
      </c>
      <c s="26">
        <v>29.51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330</v>
      </c>
    </row>
    <row r="48" spans="1:5" ht="51">
      <c r="A48" s="29" t="s">
        <v>42</v>
      </c>
      <c r="E48" s="30" t="s">
        <v>331</v>
      </c>
    </row>
    <row r="49" spans="1:5" ht="63.75">
      <c r="A49" t="s">
        <v>44</v>
      </c>
      <c r="E49" s="28" t="s">
        <v>213</v>
      </c>
    </row>
    <row r="50" spans="1:16" ht="25.5">
      <c r="A50" s="19" t="s">
        <v>35</v>
      </c>
      <c s="23" t="s">
        <v>80</v>
      </c>
      <c s="23" t="s">
        <v>222</v>
      </c>
      <c s="19" t="s">
        <v>37</v>
      </c>
      <c s="24" t="s">
        <v>223</v>
      </c>
      <c s="25" t="s">
        <v>102</v>
      </c>
      <c s="26">
        <v>510.66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224</v>
      </c>
    </row>
    <row r="52" spans="1:5" ht="255">
      <c r="A52" s="29" t="s">
        <v>42</v>
      </c>
      <c r="E52" s="30" t="s">
        <v>332</v>
      </c>
    </row>
    <row r="53" spans="1:5" ht="63.75">
      <c r="A53" t="s">
        <v>44</v>
      </c>
      <c r="E53" s="28" t="s">
        <v>213</v>
      </c>
    </row>
    <row r="54" spans="1:16" ht="12.75">
      <c r="A54" s="19" t="s">
        <v>35</v>
      </c>
      <c s="23" t="s">
        <v>136</v>
      </c>
      <c s="23" t="s">
        <v>333</v>
      </c>
      <c s="19" t="s">
        <v>37</v>
      </c>
      <c s="24" t="s">
        <v>334</v>
      </c>
      <c s="25" t="s">
        <v>146</v>
      </c>
      <c s="26">
        <v>128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12.75">
      <c r="A55" s="27" t="s">
        <v>40</v>
      </c>
      <c r="E55" s="28" t="s">
        <v>190</v>
      </c>
    </row>
    <row r="56" spans="1:5" ht="51">
      <c r="A56" s="29" t="s">
        <v>42</v>
      </c>
      <c r="E56" s="30" t="s">
        <v>335</v>
      </c>
    </row>
    <row r="57" spans="1:5" ht="63.75">
      <c r="A57" t="s">
        <v>44</v>
      </c>
      <c r="E57" s="28" t="s">
        <v>213</v>
      </c>
    </row>
    <row r="58" spans="1:16" ht="12.75">
      <c r="A58" s="19" t="s">
        <v>35</v>
      </c>
      <c s="23" t="s">
        <v>143</v>
      </c>
      <c s="23" t="s">
        <v>336</v>
      </c>
      <c s="19" t="s">
        <v>37</v>
      </c>
      <c s="24" t="s">
        <v>337</v>
      </c>
      <c s="25" t="s">
        <v>146</v>
      </c>
      <c s="26">
        <v>150.5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12.75">
      <c r="A59" s="27" t="s">
        <v>40</v>
      </c>
      <c r="E59" s="28" t="s">
        <v>190</v>
      </c>
    </row>
    <row r="60" spans="1:5" ht="63.75">
      <c r="A60" s="29" t="s">
        <v>42</v>
      </c>
      <c r="E60" s="30" t="s">
        <v>338</v>
      </c>
    </row>
    <row r="61" spans="1:5" ht="63.75">
      <c r="A61" t="s">
        <v>44</v>
      </c>
      <c r="E61" s="28" t="s">
        <v>213</v>
      </c>
    </row>
    <row r="62" spans="1:16" ht="12.75">
      <c r="A62" s="19" t="s">
        <v>35</v>
      </c>
      <c s="23" t="s">
        <v>150</v>
      </c>
      <c s="23" t="s">
        <v>339</v>
      </c>
      <c s="19" t="s">
        <v>37</v>
      </c>
      <c s="24" t="s">
        <v>340</v>
      </c>
      <c s="25" t="s">
        <v>146</v>
      </c>
      <c s="26">
        <v>1003.9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25.5">
      <c r="A63" s="27" t="s">
        <v>40</v>
      </c>
      <c r="E63" s="28" t="s">
        <v>341</v>
      </c>
    </row>
    <row r="64" spans="1:5" ht="51">
      <c r="A64" s="29" t="s">
        <v>42</v>
      </c>
      <c r="E64" s="30" t="s">
        <v>342</v>
      </c>
    </row>
    <row r="65" spans="1:5" ht="63.75">
      <c r="A65" t="s">
        <v>44</v>
      </c>
      <c r="E65" s="28" t="s">
        <v>213</v>
      </c>
    </row>
    <row r="66" spans="1:16" ht="12.75">
      <c r="A66" s="19" t="s">
        <v>35</v>
      </c>
      <c s="23" t="s">
        <v>155</v>
      </c>
      <c s="23" t="s">
        <v>343</v>
      </c>
      <c s="19" t="s">
        <v>37</v>
      </c>
      <c s="24" t="s">
        <v>344</v>
      </c>
      <c s="25" t="s">
        <v>146</v>
      </c>
      <c s="26">
        <v>159.6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2.75">
      <c r="A67" s="27" t="s">
        <v>40</v>
      </c>
      <c r="E67" s="28" t="s">
        <v>345</v>
      </c>
    </row>
    <row r="68" spans="1:5" ht="63.75">
      <c r="A68" s="29" t="s">
        <v>42</v>
      </c>
      <c r="E68" s="30" t="s">
        <v>346</v>
      </c>
    </row>
    <row r="69" spans="1:5" ht="63.75">
      <c r="A69" t="s">
        <v>44</v>
      </c>
      <c r="E69" s="28" t="s">
        <v>213</v>
      </c>
    </row>
    <row r="70" spans="1:16" ht="12.75">
      <c r="A70" s="19" t="s">
        <v>35</v>
      </c>
      <c s="23" t="s">
        <v>160</v>
      </c>
      <c s="23" t="s">
        <v>347</v>
      </c>
      <c s="19" t="s">
        <v>37</v>
      </c>
      <c s="24" t="s">
        <v>348</v>
      </c>
      <c s="25" t="s">
        <v>102</v>
      </c>
      <c s="26">
        <v>21.6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12.75">
      <c r="A71" s="27" t="s">
        <v>40</v>
      </c>
      <c r="E71" s="28" t="s">
        <v>190</v>
      </c>
    </row>
    <row r="72" spans="1:5" ht="25.5">
      <c r="A72" s="29" t="s">
        <v>42</v>
      </c>
      <c r="E72" s="30" t="s">
        <v>349</v>
      </c>
    </row>
    <row r="73" spans="1:5" ht="63.75">
      <c r="A73" t="s">
        <v>44</v>
      </c>
      <c r="E73" s="28" t="s">
        <v>213</v>
      </c>
    </row>
    <row r="74" spans="1:16" ht="12.75">
      <c r="A74" s="19" t="s">
        <v>35</v>
      </c>
      <c s="23" t="s">
        <v>166</v>
      </c>
      <c s="23" t="s">
        <v>350</v>
      </c>
      <c s="19" t="s">
        <v>37</v>
      </c>
      <c s="24" t="s">
        <v>351</v>
      </c>
      <c s="25" t="s">
        <v>146</v>
      </c>
      <c s="26">
        <v>14.25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12.75">
      <c r="A75" s="27" t="s">
        <v>40</v>
      </c>
      <c r="E75" s="28" t="s">
        <v>352</v>
      </c>
    </row>
    <row r="76" spans="1:5" ht="12.75">
      <c r="A76" s="29" t="s">
        <v>42</v>
      </c>
      <c r="E76" s="30" t="s">
        <v>353</v>
      </c>
    </row>
    <row r="77" spans="1:5" ht="25.5">
      <c r="A77" t="s">
        <v>44</v>
      </c>
      <c r="E77" s="28" t="s">
        <v>354</v>
      </c>
    </row>
    <row r="78" spans="1:16" ht="12.75">
      <c r="A78" s="19" t="s">
        <v>35</v>
      </c>
      <c s="23" t="s">
        <v>172</v>
      </c>
      <c s="23" t="s">
        <v>226</v>
      </c>
      <c s="19" t="s">
        <v>37</v>
      </c>
      <c s="24" t="s">
        <v>227</v>
      </c>
      <c s="25" t="s">
        <v>102</v>
      </c>
      <c s="26">
        <v>950.12</v>
      </c>
      <c s="26">
        <v>0</v>
      </c>
      <c s="26">
        <f>ROUND(ROUND(H78,2)*ROUND(G78,2),2)</f>
      </c>
      <c r="O78">
        <f>(I78*21)/100</f>
      </c>
      <c t="s">
        <v>12</v>
      </c>
    </row>
    <row r="79" spans="1:5" ht="12.75">
      <c r="A79" s="27" t="s">
        <v>40</v>
      </c>
      <c r="E79" s="28" t="s">
        <v>190</v>
      </c>
    </row>
    <row r="80" spans="1:5" ht="242.25">
      <c r="A80" s="29" t="s">
        <v>42</v>
      </c>
      <c r="E80" s="30" t="s">
        <v>355</v>
      </c>
    </row>
    <row r="81" spans="1:5" ht="369.75">
      <c r="A81" t="s">
        <v>44</v>
      </c>
      <c r="E81" s="28" t="s">
        <v>229</v>
      </c>
    </row>
    <row r="82" spans="1:16" ht="12.75">
      <c r="A82" s="19" t="s">
        <v>35</v>
      </c>
      <c s="23" t="s">
        <v>177</v>
      </c>
      <c s="23" t="s">
        <v>100</v>
      </c>
      <c s="19" t="s">
        <v>37</v>
      </c>
      <c s="24" t="s">
        <v>101</v>
      </c>
      <c s="25" t="s">
        <v>102</v>
      </c>
      <c s="26">
        <v>314.89</v>
      </c>
      <c s="26">
        <v>0</v>
      </c>
      <c s="26">
        <f>ROUND(ROUND(H82,2)*ROUND(G82,2),2)</f>
      </c>
      <c r="O82">
        <f>(I82*21)/100</f>
      </c>
      <c t="s">
        <v>12</v>
      </c>
    </row>
    <row r="83" spans="1:5" ht="25.5">
      <c r="A83" s="27" t="s">
        <v>40</v>
      </c>
      <c r="E83" s="28" t="s">
        <v>103</v>
      </c>
    </row>
    <row r="84" spans="1:5" ht="63.75">
      <c r="A84" s="29" t="s">
        <v>42</v>
      </c>
      <c r="E84" s="30" t="s">
        <v>356</v>
      </c>
    </row>
    <row r="85" spans="1:5" ht="318.75">
      <c r="A85" t="s">
        <v>44</v>
      </c>
      <c r="E85" s="28" t="s">
        <v>105</v>
      </c>
    </row>
    <row r="86" spans="1:16" ht="12.75">
      <c r="A86" s="19" t="s">
        <v>35</v>
      </c>
      <c s="23" t="s">
        <v>182</v>
      </c>
      <c s="23" t="s">
        <v>106</v>
      </c>
      <c s="19" t="s">
        <v>37</v>
      </c>
      <c s="24" t="s">
        <v>107</v>
      </c>
      <c s="25" t="s">
        <v>102</v>
      </c>
      <c s="26">
        <v>1</v>
      </c>
      <c s="26">
        <v>0</v>
      </c>
      <c s="26">
        <f>ROUND(ROUND(H86,2)*ROUND(G86,2),2)</f>
      </c>
      <c r="O86">
        <f>(I86*21)/100</f>
      </c>
      <c t="s">
        <v>12</v>
      </c>
    </row>
    <row r="87" spans="1:5" ht="25.5">
      <c r="A87" s="27" t="s">
        <v>40</v>
      </c>
      <c r="E87" s="28" t="s">
        <v>231</v>
      </c>
    </row>
    <row r="88" spans="1:5" ht="12.75">
      <c r="A88" s="29" t="s">
        <v>42</v>
      </c>
      <c r="E88" s="30" t="s">
        <v>357</v>
      </c>
    </row>
    <row r="89" spans="1:5" ht="318.75">
      <c r="A89" t="s">
        <v>44</v>
      </c>
      <c r="E89" s="28" t="s">
        <v>105</v>
      </c>
    </row>
    <row r="90" spans="1:16" ht="12.75">
      <c r="A90" s="19" t="s">
        <v>35</v>
      </c>
      <c s="23" t="s">
        <v>187</v>
      </c>
      <c s="23" t="s">
        <v>109</v>
      </c>
      <c s="19" t="s">
        <v>47</v>
      </c>
      <c s="24" t="s">
        <v>110</v>
      </c>
      <c s="25" t="s">
        <v>102</v>
      </c>
      <c s="26">
        <v>37.8</v>
      </c>
      <c s="26">
        <v>0</v>
      </c>
      <c s="26">
        <f>ROUND(ROUND(H90,2)*ROUND(G90,2),2)</f>
      </c>
      <c r="O90">
        <f>(I90*21)/100</f>
      </c>
      <c t="s">
        <v>12</v>
      </c>
    </row>
    <row r="91" spans="1:5" ht="12.75">
      <c r="A91" s="27" t="s">
        <v>40</v>
      </c>
      <c r="E91" s="28" t="s">
        <v>233</v>
      </c>
    </row>
    <row r="92" spans="1:5" ht="51">
      <c r="A92" s="29" t="s">
        <v>42</v>
      </c>
      <c r="E92" s="30" t="s">
        <v>358</v>
      </c>
    </row>
    <row r="93" spans="1:5" ht="229.5">
      <c r="A93" t="s">
        <v>44</v>
      </c>
      <c r="E93" s="28" t="s">
        <v>113</v>
      </c>
    </row>
    <row r="94" spans="1:16" ht="12.75">
      <c r="A94" s="19" t="s">
        <v>35</v>
      </c>
      <c s="23" t="s">
        <v>193</v>
      </c>
      <c s="23" t="s">
        <v>109</v>
      </c>
      <c s="19" t="s">
        <v>53</v>
      </c>
      <c s="24" t="s">
        <v>110</v>
      </c>
      <c s="25" t="s">
        <v>102</v>
      </c>
      <c s="26">
        <v>208.14</v>
      </c>
      <c s="26">
        <v>0</v>
      </c>
      <c s="26">
        <f>ROUND(ROUND(H94,2)*ROUND(G94,2),2)</f>
      </c>
      <c r="O94">
        <f>(I94*21)/100</f>
      </c>
      <c t="s">
        <v>12</v>
      </c>
    </row>
    <row r="95" spans="1:5" ht="12.75">
      <c r="A95" s="27" t="s">
        <v>40</v>
      </c>
      <c r="E95" s="28" t="s">
        <v>235</v>
      </c>
    </row>
    <row r="96" spans="1:5" ht="63.75">
      <c r="A96" s="29" t="s">
        <v>42</v>
      </c>
      <c r="E96" s="30" t="s">
        <v>359</v>
      </c>
    </row>
    <row r="97" spans="1:5" ht="229.5">
      <c r="A97" t="s">
        <v>44</v>
      </c>
      <c r="E97" s="28" t="s">
        <v>113</v>
      </c>
    </row>
    <row r="98" spans="1:16" ht="12.75">
      <c r="A98" s="19" t="s">
        <v>35</v>
      </c>
      <c s="23" t="s">
        <v>198</v>
      </c>
      <c s="23" t="s">
        <v>114</v>
      </c>
      <c s="19" t="s">
        <v>47</v>
      </c>
      <c s="24" t="s">
        <v>115</v>
      </c>
      <c s="25" t="s">
        <v>102</v>
      </c>
      <c s="26">
        <v>47.25</v>
      </c>
      <c s="26">
        <v>0</v>
      </c>
      <c s="26">
        <f>ROUND(ROUND(H98,2)*ROUND(G98,2),2)</f>
      </c>
      <c r="O98">
        <f>(I98*21)/100</f>
      </c>
      <c t="s">
        <v>12</v>
      </c>
    </row>
    <row r="99" spans="1:5" ht="12.75">
      <c r="A99" s="27" t="s">
        <v>40</v>
      </c>
      <c r="E99" s="28" t="s">
        <v>237</v>
      </c>
    </row>
    <row r="100" spans="1:5" ht="51">
      <c r="A100" s="29" t="s">
        <v>42</v>
      </c>
      <c r="E100" s="30" t="s">
        <v>360</v>
      </c>
    </row>
    <row r="101" spans="1:5" ht="293.25">
      <c r="A101" t="s">
        <v>44</v>
      </c>
      <c r="E101" s="28" t="s">
        <v>118</v>
      </c>
    </row>
    <row r="102" spans="1:16" ht="12.75">
      <c r="A102" s="19" t="s">
        <v>35</v>
      </c>
      <c s="23" t="s">
        <v>276</v>
      </c>
      <c s="23" t="s">
        <v>121</v>
      </c>
      <c s="19" t="s">
        <v>37</v>
      </c>
      <c s="24" t="s">
        <v>122</v>
      </c>
      <c s="25" t="s">
        <v>123</v>
      </c>
      <c s="26">
        <v>3167.09</v>
      </c>
      <c s="26">
        <v>0</v>
      </c>
      <c s="26">
        <f>ROUND(ROUND(H102,2)*ROUND(G102,2),2)</f>
      </c>
      <c r="O102">
        <f>(I102*21)/100</f>
      </c>
      <c t="s">
        <v>12</v>
      </c>
    </row>
    <row r="103" spans="1:5" ht="12.75">
      <c r="A103" s="27" t="s">
        <v>40</v>
      </c>
      <c r="E103" s="28" t="s">
        <v>37</v>
      </c>
    </row>
    <row r="104" spans="1:5" ht="216.75">
      <c r="A104" s="29" t="s">
        <v>42</v>
      </c>
      <c r="E104" s="30" t="s">
        <v>361</v>
      </c>
    </row>
    <row r="105" spans="1:5" ht="25.5">
      <c r="A105" t="s">
        <v>44</v>
      </c>
      <c r="E105" s="28" t="s">
        <v>125</v>
      </c>
    </row>
    <row r="106" spans="1:16" ht="12.75">
      <c r="A106" s="19" t="s">
        <v>35</v>
      </c>
      <c s="23" t="s">
        <v>282</v>
      </c>
      <c s="23" t="s">
        <v>362</v>
      </c>
      <c s="19" t="s">
        <v>37</v>
      </c>
      <c s="24" t="s">
        <v>363</v>
      </c>
      <c s="25" t="s">
        <v>123</v>
      </c>
      <c s="26">
        <v>285.8</v>
      </c>
      <c s="26">
        <v>0</v>
      </c>
      <c s="26">
        <f>ROUND(ROUND(H106,2)*ROUND(G106,2),2)</f>
      </c>
      <c r="O106">
        <f>(I106*21)/100</f>
      </c>
      <c t="s">
        <v>12</v>
      </c>
    </row>
    <row r="107" spans="1:5" ht="12.75">
      <c r="A107" s="27" t="s">
        <v>40</v>
      </c>
      <c r="E107" s="28" t="s">
        <v>37</v>
      </c>
    </row>
    <row r="108" spans="1:5" ht="63.75">
      <c r="A108" s="29" t="s">
        <v>42</v>
      </c>
      <c r="E108" s="30" t="s">
        <v>364</v>
      </c>
    </row>
    <row r="109" spans="1:5" ht="12.75">
      <c r="A109" t="s">
        <v>44</v>
      </c>
      <c r="E109" s="28" t="s">
        <v>365</v>
      </c>
    </row>
    <row r="110" spans="1:16" ht="12.75">
      <c r="A110" s="19" t="s">
        <v>35</v>
      </c>
      <c s="23" t="s">
        <v>286</v>
      </c>
      <c s="23" t="s">
        <v>366</v>
      </c>
      <c s="19" t="s">
        <v>37</v>
      </c>
      <c s="24" t="s">
        <v>367</v>
      </c>
      <c s="25" t="s">
        <v>123</v>
      </c>
      <c s="26">
        <v>285.8</v>
      </c>
      <c s="26">
        <v>0</v>
      </c>
      <c s="26">
        <f>ROUND(ROUND(H110,2)*ROUND(G110,2),2)</f>
      </c>
      <c r="O110">
        <f>(I110*21)/100</f>
      </c>
      <c t="s">
        <v>12</v>
      </c>
    </row>
    <row r="111" spans="1:5" ht="12.75">
      <c r="A111" s="27" t="s">
        <v>40</v>
      </c>
      <c r="E111" s="28" t="s">
        <v>368</v>
      </c>
    </row>
    <row r="112" spans="1:5" ht="63.75">
      <c r="A112" s="29" t="s">
        <v>42</v>
      </c>
      <c r="E112" s="30" t="s">
        <v>364</v>
      </c>
    </row>
    <row r="113" spans="1:5" ht="38.25">
      <c r="A113" t="s">
        <v>44</v>
      </c>
      <c r="E113" s="28" t="s">
        <v>369</v>
      </c>
    </row>
    <row r="114" spans="1:16" ht="12.75">
      <c r="A114" s="19" t="s">
        <v>35</v>
      </c>
      <c s="23" t="s">
        <v>290</v>
      </c>
      <c s="23" t="s">
        <v>370</v>
      </c>
      <c s="19" t="s">
        <v>37</v>
      </c>
      <c s="24" t="s">
        <v>371</v>
      </c>
      <c s="25" t="s">
        <v>123</v>
      </c>
      <c s="26">
        <v>285.8</v>
      </c>
      <c s="26">
        <v>0</v>
      </c>
      <c s="26">
        <f>ROUND(ROUND(H114,2)*ROUND(G114,2),2)</f>
      </c>
      <c r="O114">
        <f>(I114*21)/100</f>
      </c>
      <c t="s">
        <v>12</v>
      </c>
    </row>
    <row r="115" spans="1:5" ht="12.75">
      <c r="A115" s="27" t="s">
        <v>40</v>
      </c>
      <c r="E115" s="28" t="s">
        <v>37</v>
      </c>
    </row>
    <row r="116" spans="1:5" ht="63.75">
      <c r="A116" s="29" t="s">
        <v>42</v>
      </c>
      <c r="E116" s="30" t="s">
        <v>364</v>
      </c>
    </row>
    <row r="117" spans="1:5" ht="25.5">
      <c r="A117" t="s">
        <v>44</v>
      </c>
      <c r="E117" s="28" t="s">
        <v>372</v>
      </c>
    </row>
    <row r="118" spans="1:16" ht="12.75">
      <c r="A118" s="19" t="s">
        <v>35</v>
      </c>
      <c s="23" t="s">
        <v>296</v>
      </c>
      <c s="23" t="s">
        <v>373</v>
      </c>
      <c s="19" t="s">
        <v>37</v>
      </c>
      <c s="24" t="s">
        <v>374</v>
      </c>
      <c s="25" t="s">
        <v>123</v>
      </c>
      <c s="26">
        <v>285.8</v>
      </c>
      <c s="26">
        <v>0</v>
      </c>
      <c s="26">
        <f>ROUND(ROUND(H118,2)*ROUND(G118,2),2)</f>
      </c>
      <c r="O118">
        <f>(I118*21)/100</f>
      </c>
      <c t="s">
        <v>12</v>
      </c>
    </row>
    <row r="119" spans="1:5" ht="12.75">
      <c r="A119" s="27" t="s">
        <v>40</v>
      </c>
      <c r="E119" s="28" t="s">
        <v>37</v>
      </c>
    </row>
    <row r="120" spans="1:5" ht="12.75">
      <c r="A120" s="29" t="s">
        <v>42</v>
      </c>
      <c r="E120" s="30" t="s">
        <v>375</v>
      </c>
    </row>
    <row r="121" spans="1:5" ht="38.25">
      <c r="A121" t="s">
        <v>44</v>
      </c>
      <c r="E121" s="28" t="s">
        <v>376</v>
      </c>
    </row>
    <row r="122" spans="1:16" ht="12.75">
      <c r="A122" s="19" t="s">
        <v>35</v>
      </c>
      <c s="23" t="s">
        <v>300</v>
      </c>
      <c s="23" t="s">
        <v>377</v>
      </c>
      <c s="19" t="s">
        <v>37</v>
      </c>
      <c s="24" t="s">
        <v>378</v>
      </c>
      <c s="25" t="s">
        <v>102</v>
      </c>
      <c s="26">
        <v>28.58</v>
      </c>
      <c s="26">
        <v>0</v>
      </c>
      <c s="26">
        <f>ROUND(ROUND(H122,2)*ROUND(G122,2),2)</f>
      </c>
      <c r="O122">
        <f>(I122*21)/100</f>
      </c>
      <c t="s">
        <v>12</v>
      </c>
    </row>
    <row r="123" spans="1:5" ht="12.75">
      <c r="A123" s="27" t="s">
        <v>40</v>
      </c>
      <c r="E123" s="28" t="s">
        <v>37</v>
      </c>
    </row>
    <row r="124" spans="1:5" ht="12.75">
      <c r="A124" s="29" t="s">
        <v>42</v>
      </c>
      <c r="E124" s="30" t="s">
        <v>379</v>
      </c>
    </row>
    <row r="125" spans="1:5" ht="38.25">
      <c r="A125" t="s">
        <v>44</v>
      </c>
      <c r="E125" s="28" t="s">
        <v>380</v>
      </c>
    </row>
    <row r="126" spans="1:18" ht="12.75" customHeight="1">
      <c r="A126" s="5" t="s">
        <v>33</v>
      </c>
      <c s="5"/>
      <c s="34" t="s">
        <v>12</v>
      </c>
      <c s="5"/>
      <c s="21" t="s">
        <v>241</v>
      </c>
      <c s="5"/>
      <c s="5"/>
      <c s="5"/>
      <c s="35">
        <f>0+Q126</f>
      </c>
      <c r="O126">
        <f>0+R126</f>
      </c>
      <c r="Q126">
        <f>0+I127+I131+I135</f>
      </c>
      <c>
        <f>0+O127+O131+O135</f>
      </c>
    </row>
    <row r="127" spans="1:16" ht="12.75">
      <c r="A127" s="19" t="s">
        <v>35</v>
      </c>
      <c s="23" t="s">
        <v>306</v>
      </c>
      <c s="23" t="s">
        <v>242</v>
      </c>
      <c s="19" t="s">
        <v>47</v>
      </c>
      <c s="24" t="s">
        <v>243</v>
      </c>
      <c s="25" t="s">
        <v>123</v>
      </c>
      <c s="26">
        <v>3167.09</v>
      </c>
      <c s="26">
        <v>0</v>
      </c>
      <c s="26">
        <f>ROUND(ROUND(H127,2)*ROUND(G127,2),2)</f>
      </c>
      <c r="O127">
        <f>(I127*21)/100</f>
      </c>
      <c t="s">
        <v>12</v>
      </c>
    </row>
    <row r="128" spans="1:5" ht="12.75">
      <c r="A128" s="27" t="s">
        <v>40</v>
      </c>
      <c r="E128" s="28" t="s">
        <v>244</v>
      </c>
    </row>
    <row r="129" spans="1:5" ht="216.75">
      <c r="A129" s="29" t="s">
        <v>42</v>
      </c>
      <c r="E129" s="30" t="s">
        <v>361</v>
      </c>
    </row>
    <row r="130" spans="1:5" ht="51">
      <c r="A130" t="s">
        <v>44</v>
      </c>
      <c r="E130" s="28" t="s">
        <v>246</v>
      </c>
    </row>
    <row r="131" spans="1:16" ht="12.75">
      <c r="A131" s="19" t="s">
        <v>35</v>
      </c>
      <c s="23" t="s">
        <v>381</v>
      </c>
      <c s="23" t="s">
        <v>247</v>
      </c>
      <c s="19" t="s">
        <v>37</v>
      </c>
      <c s="24" t="s">
        <v>248</v>
      </c>
      <c s="25" t="s">
        <v>102</v>
      </c>
      <c s="26">
        <v>942.5</v>
      </c>
      <c s="26">
        <v>0</v>
      </c>
      <c s="26">
        <f>ROUND(ROUND(H131,2)*ROUND(G131,2),2)</f>
      </c>
      <c r="O131">
        <f>(I131*21)/100</f>
      </c>
      <c t="s">
        <v>12</v>
      </c>
    </row>
    <row r="132" spans="1:5" ht="12.75">
      <c r="A132" s="27" t="s">
        <v>40</v>
      </c>
      <c r="E132" s="28" t="s">
        <v>249</v>
      </c>
    </row>
    <row r="133" spans="1:5" ht="229.5">
      <c r="A133" s="29" t="s">
        <v>42</v>
      </c>
      <c r="E133" s="30" t="s">
        <v>382</v>
      </c>
    </row>
    <row r="134" spans="1:5" ht="38.25">
      <c r="A134" t="s">
        <v>44</v>
      </c>
      <c r="E134" s="28" t="s">
        <v>134</v>
      </c>
    </row>
    <row r="135" spans="1:16" ht="12.75">
      <c r="A135" s="19" t="s">
        <v>35</v>
      </c>
      <c s="23" t="s">
        <v>383</v>
      </c>
      <c s="23" t="s">
        <v>384</v>
      </c>
      <c s="19" t="s">
        <v>37</v>
      </c>
      <c s="24" t="s">
        <v>385</v>
      </c>
      <c s="25" t="s">
        <v>102</v>
      </c>
      <c s="26">
        <v>18</v>
      </c>
      <c s="26">
        <v>0</v>
      </c>
      <c s="26">
        <f>ROUND(ROUND(H135,2)*ROUND(G135,2),2)</f>
      </c>
      <c r="O135">
        <f>(I135*21)/100</f>
      </c>
      <c t="s">
        <v>12</v>
      </c>
    </row>
    <row r="136" spans="1:5" ht="12.75">
      <c r="A136" s="27" t="s">
        <v>40</v>
      </c>
      <c r="E136" s="28" t="s">
        <v>386</v>
      </c>
    </row>
    <row r="137" spans="1:5" ht="12.75">
      <c r="A137" s="29" t="s">
        <v>42</v>
      </c>
      <c r="E137" s="30" t="s">
        <v>387</v>
      </c>
    </row>
    <row r="138" spans="1:5" ht="369.75">
      <c r="A138" t="s">
        <v>44</v>
      </c>
      <c r="E138" s="28" t="s">
        <v>388</v>
      </c>
    </row>
    <row r="139" spans="1:18" ht="12.75" customHeight="1">
      <c r="A139" s="5" t="s">
        <v>33</v>
      </c>
      <c s="5"/>
      <c s="34" t="s">
        <v>23</v>
      </c>
      <c s="5"/>
      <c s="21" t="s">
        <v>126</v>
      </c>
      <c s="5"/>
      <c s="5"/>
      <c s="5"/>
      <c s="35">
        <f>0+Q139</f>
      </c>
      <c r="O139">
        <f>0+R139</f>
      </c>
      <c r="Q139">
        <f>0+I140+I144+I148</f>
      </c>
      <c>
        <f>0+O140+O144+O148</f>
      </c>
    </row>
    <row r="140" spans="1:16" ht="12.75">
      <c r="A140" s="19" t="s">
        <v>35</v>
      </c>
      <c s="23" t="s">
        <v>389</v>
      </c>
      <c s="23" t="s">
        <v>250</v>
      </c>
      <c s="19" t="s">
        <v>37</v>
      </c>
      <c s="24" t="s">
        <v>251</v>
      </c>
      <c s="25" t="s">
        <v>102</v>
      </c>
      <c s="26">
        <v>0.15</v>
      </c>
      <c s="26">
        <v>0</v>
      </c>
      <c s="26">
        <f>ROUND(ROUND(H140,2)*ROUND(G140,2),2)</f>
      </c>
      <c r="O140">
        <f>(I140*21)/100</f>
      </c>
      <c t="s">
        <v>12</v>
      </c>
    </row>
    <row r="141" spans="1:5" ht="12.75">
      <c r="A141" s="27" t="s">
        <v>40</v>
      </c>
      <c r="E141" s="28" t="s">
        <v>390</v>
      </c>
    </row>
    <row r="142" spans="1:5" ht="12.75">
      <c r="A142" s="29" t="s">
        <v>42</v>
      </c>
      <c r="E142" s="30" t="s">
        <v>391</v>
      </c>
    </row>
    <row r="143" spans="1:5" ht="369.75">
      <c r="A143" t="s">
        <v>44</v>
      </c>
      <c r="E143" s="28" t="s">
        <v>130</v>
      </c>
    </row>
    <row r="144" spans="1:16" ht="12.75">
      <c r="A144" s="19" t="s">
        <v>35</v>
      </c>
      <c s="23" t="s">
        <v>392</v>
      </c>
      <c s="23" t="s">
        <v>393</v>
      </c>
      <c s="19" t="s">
        <v>37</v>
      </c>
      <c s="24" t="s">
        <v>394</v>
      </c>
      <c s="25" t="s">
        <v>102</v>
      </c>
      <c s="26">
        <v>3</v>
      </c>
      <c s="26">
        <v>0</v>
      </c>
      <c s="26">
        <f>ROUND(ROUND(H144,2)*ROUND(G144,2),2)</f>
      </c>
      <c r="O144">
        <f>(I144*21)/100</f>
      </c>
      <c t="s">
        <v>12</v>
      </c>
    </row>
    <row r="145" spans="1:5" ht="12.75">
      <c r="A145" s="27" t="s">
        <v>40</v>
      </c>
      <c r="E145" s="28" t="s">
        <v>395</v>
      </c>
    </row>
    <row r="146" spans="1:5" ht="38.25">
      <c r="A146" s="29" t="s">
        <v>42</v>
      </c>
      <c r="E146" s="30" t="s">
        <v>396</v>
      </c>
    </row>
    <row r="147" spans="1:5" ht="369.75">
      <c r="A147" t="s">
        <v>44</v>
      </c>
      <c r="E147" s="28" t="s">
        <v>130</v>
      </c>
    </row>
    <row r="148" spans="1:16" ht="12.75">
      <c r="A148" s="19" t="s">
        <v>35</v>
      </c>
      <c s="23" t="s">
        <v>397</v>
      </c>
      <c s="23" t="s">
        <v>254</v>
      </c>
      <c s="19" t="s">
        <v>37</v>
      </c>
      <c s="24" t="s">
        <v>255</v>
      </c>
      <c s="25" t="s">
        <v>102</v>
      </c>
      <c s="26">
        <v>18.9</v>
      </c>
      <c s="26">
        <v>0</v>
      </c>
      <c s="26">
        <f>ROUND(ROUND(H148,2)*ROUND(G148,2),2)</f>
      </c>
      <c r="O148">
        <f>(I148*21)/100</f>
      </c>
      <c t="s">
        <v>12</v>
      </c>
    </row>
    <row r="149" spans="1:5" ht="12.75">
      <c r="A149" s="27" t="s">
        <v>40</v>
      </c>
      <c r="E149" s="28" t="s">
        <v>256</v>
      </c>
    </row>
    <row r="150" spans="1:5" ht="51">
      <c r="A150" s="29" t="s">
        <v>42</v>
      </c>
      <c r="E150" s="30" t="s">
        <v>398</v>
      </c>
    </row>
    <row r="151" spans="1:5" ht="38.25">
      <c r="A151" t="s">
        <v>44</v>
      </c>
      <c r="E151" s="28" t="s">
        <v>134</v>
      </c>
    </row>
    <row r="152" spans="1:18" ht="12.75" customHeight="1">
      <c r="A152" s="5" t="s">
        <v>33</v>
      </c>
      <c s="5"/>
      <c s="34" t="s">
        <v>25</v>
      </c>
      <c s="5"/>
      <c s="21" t="s">
        <v>258</v>
      </c>
      <c s="5"/>
      <c s="5"/>
      <c s="5"/>
      <c s="35">
        <f>0+Q152</f>
      </c>
      <c r="O152">
        <f>0+R152</f>
      </c>
      <c r="Q152">
        <f>0+I153+I157+I161+I165+I169+I173+I177+I181+I185+I189+I193+I197+I201+I205+I209</f>
      </c>
      <c>
        <f>0+O153+O157+O161+O165+O169+O173+O177+O181+O185+O189+O193+O197+O201+O205+O209</f>
      </c>
    </row>
    <row r="153" spans="1:16" ht="12.75">
      <c r="A153" s="19" t="s">
        <v>35</v>
      </c>
      <c s="23" t="s">
        <v>399</v>
      </c>
      <c s="23" t="s">
        <v>400</v>
      </c>
      <c s="19" t="s">
        <v>37</v>
      </c>
      <c s="24" t="s">
        <v>401</v>
      </c>
      <c s="25" t="s">
        <v>123</v>
      </c>
      <c s="26">
        <v>2836.7</v>
      </c>
      <c s="26">
        <v>0</v>
      </c>
      <c s="26">
        <f>ROUND(ROUND(H153,2)*ROUND(G153,2),2)</f>
      </c>
      <c r="O153">
        <f>(I153*21)/100</f>
      </c>
      <c t="s">
        <v>12</v>
      </c>
    </row>
    <row r="154" spans="1:5" ht="12.75">
      <c r="A154" s="27" t="s">
        <v>40</v>
      </c>
      <c r="E154" s="28" t="s">
        <v>261</v>
      </c>
    </row>
    <row r="155" spans="1:5" ht="114.75">
      <c r="A155" s="29" t="s">
        <v>42</v>
      </c>
      <c r="E155" s="30" t="s">
        <v>402</v>
      </c>
    </row>
    <row r="156" spans="1:5" ht="51">
      <c r="A156" t="s">
        <v>44</v>
      </c>
      <c r="E156" s="28" t="s">
        <v>263</v>
      </c>
    </row>
    <row r="157" spans="1:16" ht="12.75">
      <c r="A157" s="19" t="s">
        <v>35</v>
      </c>
      <c s="23" t="s">
        <v>403</v>
      </c>
      <c s="23" t="s">
        <v>404</v>
      </c>
      <c s="19" t="s">
        <v>37</v>
      </c>
      <c s="24" t="s">
        <v>405</v>
      </c>
      <c s="25" t="s">
        <v>123</v>
      </c>
      <c s="26">
        <v>355.79</v>
      </c>
      <c s="26">
        <v>0</v>
      </c>
      <c s="26">
        <f>ROUND(ROUND(H157,2)*ROUND(G157,2),2)</f>
      </c>
      <c r="O157">
        <f>(I157*21)/100</f>
      </c>
      <c t="s">
        <v>12</v>
      </c>
    </row>
    <row r="158" spans="1:5" ht="12.75">
      <c r="A158" s="27" t="s">
        <v>40</v>
      </c>
      <c r="E158" s="28" t="s">
        <v>261</v>
      </c>
    </row>
    <row r="159" spans="1:5" ht="102">
      <c r="A159" s="29" t="s">
        <v>42</v>
      </c>
      <c r="E159" s="30" t="s">
        <v>406</v>
      </c>
    </row>
    <row r="160" spans="1:5" ht="51">
      <c r="A160" t="s">
        <v>44</v>
      </c>
      <c r="E160" s="28" t="s">
        <v>263</v>
      </c>
    </row>
    <row r="161" spans="1:16" ht="12.75">
      <c r="A161" s="19" t="s">
        <v>35</v>
      </c>
      <c s="23" t="s">
        <v>407</v>
      </c>
      <c s="23" t="s">
        <v>408</v>
      </c>
      <c s="19" t="s">
        <v>37</v>
      </c>
      <c s="24" t="s">
        <v>409</v>
      </c>
      <c s="25" t="s">
        <v>123</v>
      </c>
      <c s="26">
        <v>7.13</v>
      </c>
      <c s="26">
        <v>0</v>
      </c>
      <c s="26">
        <f>ROUND(ROUND(H161,2)*ROUND(G161,2),2)</f>
      </c>
      <c r="O161">
        <f>(I161*21)/100</f>
      </c>
      <c t="s">
        <v>12</v>
      </c>
    </row>
    <row r="162" spans="1:5" ht="12.75">
      <c r="A162" s="27" t="s">
        <v>40</v>
      </c>
      <c r="E162" s="28" t="s">
        <v>410</v>
      </c>
    </row>
    <row r="163" spans="1:5" ht="12.75">
      <c r="A163" s="29" t="s">
        <v>42</v>
      </c>
      <c r="E163" s="30" t="s">
        <v>411</v>
      </c>
    </row>
    <row r="164" spans="1:5" ht="51">
      <c r="A164" t="s">
        <v>44</v>
      </c>
      <c r="E164" s="28" t="s">
        <v>412</v>
      </c>
    </row>
    <row r="165" spans="1:16" ht="12.75">
      <c r="A165" s="19" t="s">
        <v>35</v>
      </c>
      <c s="23" t="s">
        <v>413</v>
      </c>
      <c s="23" t="s">
        <v>414</v>
      </c>
      <c s="19" t="s">
        <v>37</v>
      </c>
      <c s="24" t="s">
        <v>415</v>
      </c>
      <c s="25" t="s">
        <v>123</v>
      </c>
      <c s="26">
        <v>7.13</v>
      </c>
      <c s="26">
        <v>0</v>
      </c>
      <c s="26">
        <f>ROUND(ROUND(H165,2)*ROUND(G165,2),2)</f>
      </c>
      <c r="O165">
        <f>(I165*21)/100</f>
      </c>
      <c t="s">
        <v>12</v>
      </c>
    </row>
    <row r="166" spans="1:5" ht="12.75">
      <c r="A166" s="27" t="s">
        <v>40</v>
      </c>
      <c r="E166" s="28" t="s">
        <v>416</v>
      </c>
    </row>
    <row r="167" spans="1:5" ht="12.75">
      <c r="A167" s="29" t="s">
        <v>42</v>
      </c>
      <c r="E167" s="30" t="s">
        <v>411</v>
      </c>
    </row>
    <row r="168" spans="1:5" ht="140.25">
      <c r="A168" t="s">
        <v>44</v>
      </c>
      <c r="E168" s="28" t="s">
        <v>417</v>
      </c>
    </row>
    <row r="169" spans="1:16" ht="12.75">
      <c r="A169" s="19" t="s">
        <v>35</v>
      </c>
      <c s="23" t="s">
        <v>418</v>
      </c>
      <c s="23" t="s">
        <v>264</v>
      </c>
      <c s="19" t="s">
        <v>37</v>
      </c>
      <c s="24" t="s">
        <v>265</v>
      </c>
      <c s="25" t="s">
        <v>123</v>
      </c>
      <c s="26">
        <v>49.6</v>
      </c>
      <c s="26">
        <v>0</v>
      </c>
      <c s="26">
        <f>ROUND(ROUND(H169,2)*ROUND(G169,2),2)</f>
      </c>
      <c r="O169">
        <f>(I169*21)/100</f>
      </c>
      <c t="s">
        <v>12</v>
      </c>
    </row>
    <row r="170" spans="1:5" ht="12.75">
      <c r="A170" s="27" t="s">
        <v>40</v>
      </c>
      <c r="E170" s="28" t="s">
        <v>419</v>
      </c>
    </row>
    <row r="171" spans="1:5" ht="51">
      <c r="A171" s="29" t="s">
        <v>42</v>
      </c>
      <c r="E171" s="30" t="s">
        <v>420</v>
      </c>
    </row>
    <row r="172" spans="1:5" ht="153">
      <c r="A172" t="s">
        <v>44</v>
      </c>
      <c r="E172" s="28" t="s">
        <v>268</v>
      </c>
    </row>
    <row r="173" spans="1:16" ht="25.5">
      <c r="A173" s="19" t="s">
        <v>35</v>
      </c>
      <c s="23" t="s">
        <v>421</v>
      </c>
      <c s="23" t="s">
        <v>422</v>
      </c>
      <c s="19" t="s">
        <v>37</v>
      </c>
      <c s="24" t="s">
        <v>423</v>
      </c>
      <c s="25" t="s">
        <v>123</v>
      </c>
      <c s="26">
        <v>7.2</v>
      </c>
      <c s="26">
        <v>0</v>
      </c>
      <c s="26">
        <f>ROUND(ROUND(H173,2)*ROUND(G173,2),2)</f>
      </c>
      <c r="O173">
        <f>(I173*21)/100</f>
      </c>
      <c t="s">
        <v>12</v>
      </c>
    </row>
    <row r="174" spans="1:5" ht="12.75">
      <c r="A174" s="27" t="s">
        <v>40</v>
      </c>
      <c r="E174" s="28" t="s">
        <v>424</v>
      </c>
    </row>
    <row r="175" spans="1:5" ht="12.75">
      <c r="A175" s="29" t="s">
        <v>42</v>
      </c>
      <c r="E175" s="30" t="s">
        <v>425</v>
      </c>
    </row>
    <row r="176" spans="1:5" ht="153">
      <c r="A176" t="s">
        <v>44</v>
      </c>
      <c r="E176" s="28" t="s">
        <v>268</v>
      </c>
    </row>
    <row r="177" spans="1:16" ht="25.5">
      <c r="A177" s="19" t="s">
        <v>35</v>
      </c>
      <c s="23" t="s">
        <v>426</v>
      </c>
      <c s="23" t="s">
        <v>427</v>
      </c>
      <c s="19" t="s">
        <v>37</v>
      </c>
      <c s="24" t="s">
        <v>428</v>
      </c>
      <c s="25" t="s">
        <v>123</v>
      </c>
      <c s="26">
        <v>1605.02</v>
      </c>
      <c s="26">
        <v>0</v>
      </c>
      <c s="26">
        <f>ROUND(ROUND(H177,2)*ROUND(G177,2),2)</f>
      </c>
      <c r="O177">
        <f>(I177*21)/100</f>
      </c>
      <c t="s">
        <v>12</v>
      </c>
    </row>
    <row r="178" spans="1:5" ht="25.5">
      <c r="A178" s="27" t="s">
        <v>40</v>
      </c>
      <c r="E178" s="28" t="s">
        <v>429</v>
      </c>
    </row>
    <row r="179" spans="1:5" ht="51">
      <c r="A179" s="29" t="s">
        <v>42</v>
      </c>
      <c r="E179" s="30" t="s">
        <v>430</v>
      </c>
    </row>
    <row r="180" spans="1:5" ht="153">
      <c r="A180" t="s">
        <v>44</v>
      </c>
      <c r="E180" s="28" t="s">
        <v>268</v>
      </c>
    </row>
    <row r="181" spans="1:16" ht="12.75">
      <c r="A181" s="19" t="s">
        <v>35</v>
      </c>
      <c s="23" t="s">
        <v>431</v>
      </c>
      <c s="23" t="s">
        <v>432</v>
      </c>
      <c s="19" t="s">
        <v>37</v>
      </c>
      <c s="24" t="s">
        <v>433</v>
      </c>
      <c s="25" t="s">
        <v>123</v>
      </c>
      <c s="26">
        <v>40.5</v>
      </c>
      <c s="26">
        <v>0</v>
      </c>
      <c s="26">
        <f>ROUND(ROUND(H181,2)*ROUND(G181,2),2)</f>
      </c>
      <c r="O181">
        <f>(I181*21)/100</f>
      </c>
      <c t="s">
        <v>12</v>
      </c>
    </row>
    <row r="182" spans="1:5" ht="12.75">
      <c r="A182" s="27" t="s">
        <v>40</v>
      </c>
      <c r="E182" s="28" t="s">
        <v>434</v>
      </c>
    </row>
    <row r="183" spans="1:5" ht="12.75">
      <c r="A183" s="29" t="s">
        <v>42</v>
      </c>
      <c r="E183" s="30" t="s">
        <v>435</v>
      </c>
    </row>
    <row r="184" spans="1:5" ht="153">
      <c r="A184" t="s">
        <v>44</v>
      </c>
      <c r="E184" s="28" t="s">
        <v>268</v>
      </c>
    </row>
    <row r="185" spans="1:16" ht="12.75">
      <c r="A185" s="19" t="s">
        <v>35</v>
      </c>
      <c s="23" t="s">
        <v>436</v>
      </c>
      <c s="23" t="s">
        <v>437</v>
      </c>
      <c s="19" t="s">
        <v>47</v>
      </c>
      <c s="24" t="s">
        <v>438</v>
      </c>
      <c s="25" t="s">
        <v>123</v>
      </c>
      <c s="26">
        <v>25.4</v>
      </c>
      <c s="26">
        <v>0</v>
      </c>
      <c s="26">
        <f>ROUND(ROUND(H185,2)*ROUND(G185,2),2)</f>
      </c>
      <c r="O185">
        <f>(I185*21)/100</f>
      </c>
      <c t="s">
        <v>12</v>
      </c>
    </row>
    <row r="186" spans="1:5" ht="25.5">
      <c r="A186" s="27" t="s">
        <v>40</v>
      </c>
      <c r="E186" s="28" t="s">
        <v>439</v>
      </c>
    </row>
    <row r="187" spans="1:5" ht="12.75">
      <c r="A187" s="29" t="s">
        <v>42</v>
      </c>
      <c r="E187" s="30" t="s">
        <v>440</v>
      </c>
    </row>
    <row r="188" spans="1:5" ht="153">
      <c r="A188" t="s">
        <v>44</v>
      </c>
      <c r="E188" s="28" t="s">
        <v>268</v>
      </c>
    </row>
    <row r="189" spans="1:16" ht="12.75">
      <c r="A189" s="19" t="s">
        <v>35</v>
      </c>
      <c s="23" t="s">
        <v>441</v>
      </c>
      <c s="23" t="s">
        <v>442</v>
      </c>
      <c s="19" t="s">
        <v>47</v>
      </c>
      <c s="24" t="s">
        <v>443</v>
      </c>
      <c s="25" t="s">
        <v>123</v>
      </c>
      <c s="26">
        <v>967.41</v>
      </c>
      <c s="26">
        <v>0</v>
      </c>
      <c s="26">
        <f>ROUND(ROUND(H189,2)*ROUND(G189,2),2)</f>
      </c>
      <c r="O189">
        <f>(I189*21)/100</f>
      </c>
      <c t="s">
        <v>12</v>
      </c>
    </row>
    <row r="190" spans="1:5" ht="12.75">
      <c r="A190" s="27" t="s">
        <v>40</v>
      </c>
      <c r="E190" s="28" t="s">
        <v>444</v>
      </c>
    </row>
    <row r="191" spans="1:5" ht="51">
      <c r="A191" s="29" t="s">
        <v>42</v>
      </c>
      <c r="E191" s="30" t="s">
        <v>445</v>
      </c>
    </row>
    <row r="192" spans="1:5" ht="153">
      <c r="A192" t="s">
        <v>44</v>
      </c>
      <c r="E192" s="28" t="s">
        <v>268</v>
      </c>
    </row>
    <row r="193" spans="1:16" ht="12.75">
      <c r="A193" s="19" t="s">
        <v>35</v>
      </c>
      <c s="23" t="s">
        <v>446</v>
      </c>
      <c s="23" t="s">
        <v>447</v>
      </c>
      <c s="19" t="s">
        <v>37</v>
      </c>
      <c s="24" t="s">
        <v>448</v>
      </c>
      <c s="25" t="s">
        <v>123</v>
      </c>
      <c s="26">
        <v>222.17</v>
      </c>
      <c s="26">
        <v>0</v>
      </c>
      <c s="26">
        <f>ROUND(ROUND(H193,2)*ROUND(G193,2),2)</f>
      </c>
      <c r="O193">
        <f>(I193*21)/100</f>
      </c>
      <c t="s">
        <v>12</v>
      </c>
    </row>
    <row r="194" spans="1:5" ht="12.75">
      <c r="A194" s="27" t="s">
        <v>40</v>
      </c>
      <c r="E194" s="28" t="s">
        <v>449</v>
      </c>
    </row>
    <row r="195" spans="1:5" ht="51">
      <c r="A195" s="29" t="s">
        <v>42</v>
      </c>
      <c r="E195" s="30" t="s">
        <v>450</v>
      </c>
    </row>
    <row r="196" spans="1:5" ht="153">
      <c r="A196" t="s">
        <v>44</v>
      </c>
      <c r="E196" s="28" t="s">
        <v>268</v>
      </c>
    </row>
    <row r="197" spans="1:16" ht="25.5">
      <c r="A197" s="19" t="s">
        <v>35</v>
      </c>
      <c s="23" t="s">
        <v>451</v>
      </c>
      <c s="23" t="s">
        <v>452</v>
      </c>
      <c s="19" t="s">
        <v>37</v>
      </c>
      <c s="24" t="s">
        <v>453</v>
      </c>
      <c s="25" t="s">
        <v>123</v>
      </c>
      <c s="26">
        <v>15.76</v>
      </c>
      <c s="26">
        <v>0</v>
      </c>
      <c s="26">
        <f>ROUND(ROUND(H197,2)*ROUND(G197,2),2)</f>
      </c>
      <c r="O197">
        <f>(I197*21)/100</f>
      </c>
      <c t="s">
        <v>12</v>
      </c>
    </row>
    <row r="198" spans="1:5" ht="12.75">
      <c r="A198" s="27" t="s">
        <v>40</v>
      </c>
      <c r="E198" s="28" t="s">
        <v>454</v>
      </c>
    </row>
    <row r="199" spans="1:5" ht="12.75">
      <c r="A199" s="29" t="s">
        <v>42</v>
      </c>
      <c r="E199" s="30" t="s">
        <v>455</v>
      </c>
    </row>
    <row r="200" spans="1:5" ht="153">
      <c r="A200" t="s">
        <v>44</v>
      </c>
      <c r="E200" s="28" t="s">
        <v>268</v>
      </c>
    </row>
    <row r="201" spans="1:16" ht="25.5">
      <c r="A201" s="19" t="s">
        <v>35</v>
      </c>
      <c s="23" t="s">
        <v>456</v>
      </c>
      <c s="23" t="s">
        <v>457</v>
      </c>
      <c s="19" t="s">
        <v>37</v>
      </c>
      <c s="24" t="s">
        <v>458</v>
      </c>
      <c s="25" t="s">
        <v>123</v>
      </c>
      <c s="26">
        <v>34.88</v>
      </c>
      <c s="26">
        <v>0</v>
      </c>
      <c s="26">
        <f>ROUND(ROUND(H201,2)*ROUND(G201,2),2)</f>
      </c>
      <c r="O201">
        <f>(I201*21)/100</f>
      </c>
      <c t="s">
        <v>12</v>
      </c>
    </row>
    <row r="202" spans="1:5" ht="12.75">
      <c r="A202" s="27" t="s">
        <v>40</v>
      </c>
      <c r="E202" s="28" t="s">
        <v>459</v>
      </c>
    </row>
    <row r="203" spans="1:5" ht="12.75">
      <c r="A203" s="29" t="s">
        <v>42</v>
      </c>
      <c r="E203" s="30" t="s">
        <v>460</v>
      </c>
    </row>
    <row r="204" spans="1:5" ht="153">
      <c r="A204" t="s">
        <v>44</v>
      </c>
      <c r="E204" s="28" t="s">
        <v>268</v>
      </c>
    </row>
    <row r="205" spans="1:16" ht="12.75">
      <c r="A205" s="19" t="s">
        <v>35</v>
      </c>
      <c s="23" t="s">
        <v>461</v>
      </c>
      <c s="23" t="s">
        <v>462</v>
      </c>
      <c s="19" t="s">
        <v>47</v>
      </c>
      <c s="24" t="s">
        <v>463</v>
      </c>
      <c s="25" t="s">
        <v>123</v>
      </c>
      <c s="26">
        <v>64.2</v>
      </c>
      <c s="26">
        <v>0</v>
      </c>
      <c s="26">
        <f>ROUND(ROUND(H205,2)*ROUND(G205,2),2)</f>
      </c>
      <c r="O205">
        <f>(I205*21)/100</f>
      </c>
      <c t="s">
        <v>12</v>
      </c>
    </row>
    <row r="206" spans="1:5" ht="12.75">
      <c r="A206" s="27" t="s">
        <v>40</v>
      </c>
      <c r="E206" s="28" t="s">
        <v>464</v>
      </c>
    </row>
    <row r="207" spans="1:5" ht="12.75">
      <c r="A207" s="29" t="s">
        <v>42</v>
      </c>
      <c r="E207" s="30" t="s">
        <v>465</v>
      </c>
    </row>
    <row r="208" spans="1:5" ht="153">
      <c r="A208" t="s">
        <v>44</v>
      </c>
      <c r="E208" s="28" t="s">
        <v>268</v>
      </c>
    </row>
    <row r="209" spans="1:16" ht="12.75">
      <c r="A209" s="19" t="s">
        <v>35</v>
      </c>
      <c s="23" t="s">
        <v>466</v>
      </c>
      <c s="23" t="s">
        <v>467</v>
      </c>
      <c s="19" t="s">
        <v>37</v>
      </c>
      <c s="24" t="s">
        <v>468</v>
      </c>
      <c s="25" t="s">
        <v>123</v>
      </c>
      <c s="26">
        <v>31.4</v>
      </c>
      <c s="26">
        <v>0</v>
      </c>
      <c s="26">
        <f>ROUND(ROUND(H209,2)*ROUND(G209,2),2)</f>
      </c>
      <c r="O209">
        <f>(I209*21)/100</f>
      </c>
      <c t="s">
        <v>12</v>
      </c>
    </row>
    <row r="210" spans="1:5" ht="12.75">
      <c r="A210" s="27" t="s">
        <v>40</v>
      </c>
      <c r="E210" s="28" t="s">
        <v>37</v>
      </c>
    </row>
    <row r="211" spans="1:5" ht="12.75">
      <c r="A211" s="29" t="s">
        <v>42</v>
      </c>
      <c r="E211" s="30" t="s">
        <v>469</v>
      </c>
    </row>
    <row r="212" spans="1:5" ht="89.25">
      <c r="A212" t="s">
        <v>44</v>
      </c>
      <c r="E212" s="28" t="s">
        <v>470</v>
      </c>
    </row>
    <row r="213" spans="1:18" ht="12.75" customHeight="1">
      <c r="A213" s="5" t="s">
        <v>33</v>
      </c>
      <c s="5"/>
      <c s="34" t="s">
        <v>63</v>
      </c>
      <c s="5"/>
      <c s="21" t="s">
        <v>135</v>
      </c>
      <c s="5"/>
      <c s="5"/>
      <c s="5"/>
      <c s="35">
        <f>0+Q213</f>
      </c>
      <c r="O213">
        <f>0+R213</f>
      </c>
      <c r="Q213">
        <f>0+I214+I218+I222</f>
      </c>
      <c>
        <f>0+O214+O218+O222</f>
      </c>
    </row>
    <row r="214" spans="1:16" ht="12.75">
      <c r="A214" s="19" t="s">
        <v>35</v>
      </c>
      <c s="23" t="s">
        <v>471</v>
      </c>
      <c s="23" t="s">
        <v>472</v>
      </c>
      <c s="19" t="s">
        <v>37</v>
      </c>
      <c s="24" t="s">
        <v>473</v>
      </c>
      <c s="25" t="s">
        <v>123</v>
      </c>
      <c s="26">
        <v>820.47</v>
      </c>
      <c s="26">
        <v>0</v>
      </c>
      <c s="26">
        <f>ROUND(ROUND(H214,2)*ROUND(G214,2),2)</f>
      </c>
      <c r="O214">
        <f>(I214*21)/100</f>
      </c>
      <c t="s">
        <v>12</v>
      </c>
    </row>
    <row r="215" spans="1:5" ht="12.75">
      <c r="A215" s="27" t="s">
        <v>40</v>
      </c>
      <c r="E215" s="28" t="s">
        <v>474</v>
      </c>
    </row>
    <row r="216" spans="1:5" ht="76.5">
      <c r="A216" s="29" t="s">
        <v>42</v>
      </c>
      <c r="E216" s="30" t="s">
        <v>475</v>
      </c>
    </row>
    <row r="217" spans="1:5" ht="191.25">
      <c r="A217" t="s">
        <v>44</v>
      </c>
      <c r="E217" s="28" t="s">
        <v>476</v>
      </c>
    </row>
    <row r="218" spans="1:16" ht="12.75">
      <c r="A218" s="19" t="s">
        <v>35</v>
      </c>
      <c s="23" t="s">
        <v>477</v>
      </c>
      <c s="23" t="s">
        <v>137</v>
      </c>
      <c s="19" t="s">
        <v>37</v>
      </c>
      <c s="24" t="s">
        <v>138</v>
      </c>
      <c s="25" t="s">
        <v>77</v>
      </c>
      <c s="26">
        <v>40</v>
      </c>
      <c s="26">
        <v>0</v>
      </c>
      <c s="26">
        <f>ROUND(ROUND(H218,2)*ROUND(G218,2),2)</f>
      </c>
      <c r="O218">
        <f>(I218*21)/100</f>
      </c>
      <c t="s">
        <v>12</v>
      </c>
    </row>
    <row r="219" spans="1:5" ht="12.75">
      <c r="A219" s="27" t="s">
        <v>40</v>
      </c>
      <c r="E219" s="28" t="s">
        <v>37</v>
      </c>
    </row>
    <row r="220" spans="1:5" ht="12.75">
      <c r="A220" s="29" t="s">
        <v>42</v>
      </c>
      <c r="E220" s="30" t="s">
        <v>478</v>
      </c>
    </row>
    <row r="221" spans="1:5" ht="153">
      <c r="A221" t="s">
        <v>44</v>
      </c>
      <c r="E221" s="28" t="s">
        <v>141</v>
      </c>
    </row>
    <row r="222" spans="1:16" ht="12.75">
      <c r="A222" s="19" t="s">
        <v>35</v>
      </c>
      <c s="23" t="s">
        <v>479</v>
      </c>
      <c s="23" t="s">
        <v>480</v>
      </c>
      <c s="19" t="s">
        <v>270</v>
      </c>
      <c s="24" t="s">
        <v>481</v>
      </c>
      <c s="25" t="s">
        <v>77</v>
      </c>
      <c s="26">
        <v>4</v>
      </c>
      <c s="26">
        <v>0</v>
      </c>
      <c s="26">
        <f>ROUND(ROUND(H222,2)*ROUND(G222,2),2)</f>
      </c>
      <c r="O222">
        <f>(I222*21)/100</f>
      </c>
      <c t="s">
        <v>12</v>
      </c>
    </row>
    <row r="223" spans="1:5" ht="25.5">
      <c r="A223" s="27" t="s">
        <v>40</v>
      </c>
      <c r="E223" s="28" t="s">
        <v>482</v>
      </c>
    </row>
    <row r="224" spans="1:5" ht="12.75">
      <c r="A224" s="29" t="s">
        <v>42</v>
      </c>
      <c r="E224" s="30" t="s">
        <v>483</v>
      </c>
    </row>
    <row r="225" spans="1:5" ht="12.75">
      <c r="A225" t="s">
        <v>44</v>
      </c>
      <c r="E225" s="28" t="s">
        <v>52</v>
      </c>
    </row>
    <row r="226" spans="1:18" ht="12.75" customHeight="1">
      <c r="A226" s="5" t="s">
        <v>33</v>
      </c>
      <c s="5"/>
      <c s="34" t="s">
        <v>67</v>
      </c>
      <c s="5"/>
      <c s="21" t="s">
        <v>142</v>
      </c>
      <c s="5"/>
      <c s="5"/>
      <c s="5"/>
      <c s="35">
        <f>0+Q226</f>
      </c>
      <c r="O226">
        <f>0+R226</f>
      </c>
      <c r="Q226">
        <f>0+I227+I231+I235+I239+I243+I247</f>
      </c>
      <c>
        <f>0+O227+O231+O235+O239+O243+O247</f>
      </c>
    </row>
    <row r="227" spans="1:16" ht="12.75">
      <c r="A227" s="19" t="s">
        <v>35</v>
      </c>
      <c s="23" t="s">
        <v>484</v>
      </c>
      <c s="23" t="s">
        <v>144</v>
      </c>
      <c s="19" t="s">
        <v>37</v>
      </c>
      <c s="24" t="s">
        <v>145</v>
      </c>
      <c s="25" t="s">
        <v>146</v>
      </c>
      <c s="26">
        <v>309</v>
      </c>
      <c s="26">
        <v>0</v>
      </c>
      <c s="26">
        <f>ROUND(ROUND(H227,2)*ROUND(G227,2),2)</f>
      </c>
      <c r="O227">
        <f>(I227*21)/100</f>
      </c>
      <c t="s">
        <v>12</v>
      </c>
    </row>
    <row r="228" spans="1:5" ht="12.75">
      <c r="A228" s="27" t="s">
        <v>40</v>
      </c>
      <c r="E228" s="28" t="s">
        <v>274</v>
      </c>
    </row>
    <row r="229" spans="1:5" ht="38.25">
      <c r="A229" s="29" t="s">
        <v>42</v>
      </c>
      <c r="E229" s="30" t="s">
        <v>485</v>
      </c>
    </row>
    <row r="230" spans="1:5" ht="255">
      <c r="A230" t="s">
        <v>44</v>
      </c>
      <c r="E230" s="28" t="s">
        <v>149</v>
      </c>
    </row>
    <row r="231" spans="1:16" ht="12.75">
      <c r="A231" s="19" t="s">
        <v>35</v>
      </c>
      <c s="23" t="s">
        <v>486</v>
      </c>
      <c s="23" t="s">
        <v>487</v>
      </c>
      <c s="19" t="s">
        <v>37</v>
      </c>
      <c s="24" t="s">
        <v>488</v>
      </c>
      <c s="25" t="s">
        <v>77</v>
      </c>
      <c s="26">
        <v>1</v>
      </c>
      <c s="26">
        <v>0</v>
      </c>
      <c s="26">
        <f>ROUND(ROUND(H231,2)*ROUND(G231,2),2)</f>
      </c>
      <c r="O231">
        <f>(I231*21)/100</f>
      </c>
      <c t="s">
        <v>12</v>
      </c>
    </row>
    <row r="232" spans="1:5" ht="25.5">
      <c r="A232" s="27" t="s">
        <v>40</v>
      </c>
      <c r="E232" s="28" t="s">
        <v>489</v>
      </c>
    </row>
    <row r="233" spans="1:5" ht="25.5">
      <c r="A233" s="29" t="s">
        <v>42</v>
      </c>
      <c r="E233" s="30" t="s">
        <v>490</v>
      </c>
    </row>
    <row r="234" spans="1:5" ht="408">
      <c r="A234" t="s">
        <v>44</v>
      </c>
      <c r="E234" s="28" t="s">
        <v>491</v>
      </c>
    </row>
    <row r="235" spans="1:16" ht="12.75">
      <c r="A235" s="19" t="s">
        <v>35</v>
      </c>
      <c s="23" t="s">
        <v>492</v>
      </c>
      <c s="23" t="s">
        <v>493</v>
      </c>
      <c s="19" t="s">
        <v>37</v>
      </c>
      <c s="24" t="s">
        <v>494</v>
      </c>
      <c s="25" t="s">
        <v>77</v>
      </c>
      <c s="26">
        <v>4</v>
      </c>
      <c s="26">
        <v>0</v>
      </c>
      <c s="26">
        <f>ROUND(ROUND(H235,2)*ROUND(G235,2),2)</f>
      </c>
      <c r="O235">
        <f>(I235*21)/100</f>
      </c>
      <c t="s">
        <v>12</v>
      </c>
    </row>
    <row r="236" spans="1:5" ht="25.5">
      <c r="A236" s="27" t="s">
        <v>40</v>
      </c>
      <c r="E236" s="28" t="s">
        <v>495</v>
      </c>
    </row>
    <row r="237" spans="1:5" ht="12.75">
      <c r="A237" s="29" t="s">
        <v>42</v>
      </c>
      <c r="E237" s="30" t="s">
        <v>496</v>
      </c>
    </row>
    <row r="238" spans="1:5" ht="408">
      <c r="A238" t="s">
        <v>44</v>
      </c>
      <c r="E238" s="28" t="s">
        <v>491</v>
      </c>
    </row>
    <row r="239" spans="1:16" ht="12.75">
      <c r="A239" s="19" t="s">
        <v>35</v>
      </c>
      <c s="23" t="s">
        <v>497</v>
      </c>
      <c s="23" t="s">
        <v>498</v>
      </c>
      <c s="19" t="s">
        <v>37</v>
      </c>
      <c s="24" t="s">
        <v>499</v>
      </c>
      <c s="25" t="s">
        <v>77</v>
      </c>
      <c s="26">
        <v>1</v>
      </c>
      <c s="26">
        <v>0</v>
      </c>
      <c s="26">
        <f>ROUND(ROUND(H239,2)*ROUND(G239,2),2)</f>
      </c>
      <c r="O239">
        <f>(I239*21)/100</f>
      </c>
      <c t="s">
        <v>12</v>
      </c>
    </row>
    <row r="240" spans="1:5" ht="12.75">
      <c r="A240" s="27" t="s">
        <v>40</v>
      </c>
      <c r="E240" s="28" t="s">
        <v>500</v>
      </c>
    </row>
    <row r="241" spans="1:5" ht="25.5">
      <c r="A241" s="29" t="s">
        <v>42</v>
      </c>
      <c r="E241" s="30" t="s">
        <v>490</v>
      </c>
    </row>
    <row r="242" spans="1:5" ht="12.75">
      <c r="A242" t="s">
        <v>44</v>
      </c>
      <c r="E242" s="28" t="s">
        <v>501</v>
      </c>
    </row>
    <row r="243" spans="1:16" ht="12.75">
      <c r="A243" s="19" t="s">
        <v>35</v>
      </c>
      <c s="23" t="s">
        <v>502</v>
      </c>
      <c s="23" t="s">
        <v>283</v>
      </c>
      <c s="19" t="s">
        <v>37</v>
      </c>
      <c s="24" t="s">
        <v>284</v>
      </c>
      <c s="25" t="s">
        <v>77</v>
      </c>
      <c s="26">
        <v>2</v>
      </c>
      <c s="26">
        <v>0</v>
      </c>
      <c s="26">
        <f>ROUND(ROUND(H243,2)*ROUND(G243,2),2)</f>
      </c>
      <c r="O243">
        <f>(I243*21)/100</f>
      </c>
      <c t="s">
        <v>12</v>
      </c>
    </row>
    <row r="244" spans="1:5" ht="12.75">
      <c r="A244" s="27" t="s">
        <v>40</v>
      </c>
      <c r="E244" s="28" t="s">
        <v>37</v>
      </c>
    </row>
    <row r="245" spans="1:5" ht="12.75">
      <c r="A245" s="29" t="s">
        <v>42</v>
      </c>
      <c r="E245" s="30" t="s">
        <v>503</v>
      </c>
    </row>
    <row r="246" spans="1:5" ht="25.5">
      <c r="A246" t="s">
        <v>44</v>
      </c>
      <c r="E246" s="28" t="s">
        <v>176</v>
      </c>
    </row>
    <row r="247" spans="1:16" ht="12.75">
      <c r="A247" s="19" t="s">
        <v>35</v>
      </c>
      <c s="23" t="s">
        <v>504</v>
      </c>
      <c s="23" t="s">
        <v>287</v>
      </c>
      <c s="19" t="s">
        <v>37</v>
      </c>
      <c s="24" t="s">
        <v>288</v>
      </c>
      <c s="25" t="s">
        <v>77</v>
      </c>
      <c s="26">
        <v>50</v>
      </c>
      <c s="26">
        <v>0</v>
      </c>
      <c s="26">
        <f>ROUND(ROUND(H247,2)*ROUND(G247,2),2)</f>
      </c>
      <c r="O247">
        <f>(I247*21)/100</f>
      </c>
      <c t="s">
        <v>12</v>
      </c>
    </row>
    <row r="248" spans="1:5" ht="12.75">
      <c r="A248" s="27" t="s">
        <v>40</v>
      </c>
      <c r="E248" s="28" t="s">
        <v>37</v>
      </c>
    </row>
    <row r="249" spans="1:5" ht="12.75">
      <c r="A249" s="29" t="s">
        <v>42</v>
      </c>
      <c r="E249" s="30" t="s">
        <v>505</v>
      </c>
    </row>
    <row r="250" spans="1:5" ht="25.5">
      <c r="A250" t="s">
        <v>44</v>
      </c>
      <c r="E250" s="28" t="s">
        <v>176</v>
      </c>
    </row>
    <row r="251" spans="1:18" ht="12.75" customHeight="1">
      <c r="A251" s="5" t="s">
        <v>33</v>
      </c>
      <c s="5"/>
      <c s="34" t="s">
        <v>30</v>
      </c>
      <c s="5"/>
      <c s="21" t="s">
        <v>186</v>
      </c>
      <c s="5"/>
      <c s="5"/>
      <c s="5"/>
      <c s="35">
        <f>0+Q251</f>
      </c>
      <c r="O251">
        <f>0+R251</f>
      </c>
      <c r="Q251">
        <f>0+I252+I256+I260+I264+I268+I272+I276+I280+I284+I288+I292+I296+I300+I304+I308+I312+I316+I320+I324+I328</f>
      </c>
      <c>
        <f>0+O252+O256+O260+O264+O268+O272+O276+O280+O284+O288+O292+O296+O300+O304+O308+O312+O316+O320+O324+O328</f>
      </c>
    </row>
    <row r="252" spans="1:16" ht="12.75">
      <c r="A252" s="19" t="s">
        <v>35</v>
      </c>
      <c s="23" t="s">
        <v>506</v>
      </c>
      <c s="23" t="s">
        <v>507</v>
      </c>
      <c s="19" t="s">
        <v>37</v>
      </c>
      <c s="24" t="s">
        <v>508</v>
      </c>
      <c s="25" t="s">
        <v>146</v>
      </c>
      <c s="26">
        <v>23.3</v>
      </c>
      <c s="26">
        <v>0</v>
      </c>
      <c s="26">
        <f>ROUND(ROUND(H252,2)*ROUND(G252,2),2)</f>
      </c>
      <c r="O252">
        <f>(I252*21)/100</f>
      </c>
      <c t="s">
        <v>12</v>
      </c>
    </row>
    <row r="253" spans="1:5" ht="25.5">
      <c r="A253" s="27" t="s">
        <v>40</v>
      </c>
      <c r="E253" s="28" t="s">
        <v>509</v>
      </c>
    </row>
    <row r="254" spans="1:5" ht="12.75">
      <c r="A254" s="29" t="s">
        <v>42</v>
      </c>
      <c r="E254" s="30" t="s">
        <v>510</v>
      </c>
    </row>
    <row r="255" spans="1:5" ht="63.75">
      <c r="A255" t="s">
        <v>44</v>
      </c>
      <c r="E255" s="28" t="s">
        <v>511</v>
      </c>
    </row>
    <row r="256" spans="1:16" ht="12.75">
      <c r="A256" s="19" t="s">
        <v>35</v>
      </c>
      <c s="23" t="s">
        <v>512</v>
      </c>
      <c s="23" t="s">
        <v>513</v>
      </c>
      <c s="19" t="s">
        <v>37</v>
      </c>
      <c s="24" t="s">
        <v>514</v>
      </c>
      <c s="25" t="s">
        <v>146</v>
      </c>
      <c s="26">
        <v>11.6</v>
      </c>
      <c s="26">
        <v>0</v>
      </c>
      <c s="26">
        <f>ROUND(ROUND(H256,2)*ROUND(G256,2),2)</f>
      </c>
      <c r="O256">
        <f>(I256*21)/100</f>
      </c>
      <c t="s">
        <v>12</v>
      </c>
    </row>
    <row r="257" spans="1:5" ht="12.75">
      <c r="A257" s="27" t="s">
        <v>40</v>
      </c>
      <c r="E257" s="28" t="s">
        <v>190</v>
      </c>
    </row>
    <row r="258" spans="1:5" ht="12.75">
      <c r="A258" s="29" t="s">
        <v>42</v>
      </c>
      <c r="E258" s="30" t="s">
        <v>515</v>
      </c>
    </row>
    <row r="259" spans="1:5" ht="38.25">
      <c r="A259" t="s">
        <v>44</v>
      </c>
      <c r="E259" s="28" t="s">
        <v>516</v>
      </c>
    </row>
    <row r="260" spans="1:16" ht="25.5">
      <c r="A260" s="19" t="s">
        <v>35</v>
      </c>
      <c s="23" t="s">
        <v>517</v>
      </c>
      <c s="23" t="s">
        <v>518</v>
      </c>
      <c s="19" t="s">
        <v>37</v>
      </c>
      <c s="24" t="s">
        <v>519</v>
      </c>
      <c s="25" t="s">
        <v>77</v>
      </c>
      <c s="26">
        <v>10</v>
      </c>
      <c s="26">
        <v>0</v>
      </c>
      <c s="26">
        <f>ROUND(ROUND(H260,2)*ROUND(G260,2),2)</f>
      </c>
      <c r="O260">
        <f>(I260*21)/100</f>
      </c>
      <c t="s">
        <v>12</v>
      </c>
    </row>
    <row r="261" spans="1:5" ht="12.75">
      <c r="A261" s="27" t="s">
        <v>40</v>
      </c>
      <c r="E261" s="28" t="s">
        <v>37</v>
      </c>
    </row>
    <row r="262" spans="1:5" ht="12.75">
      <c r="A262" s="29" t="s">
        <v>42</v>
      </c>
      <c r="E262" s="30" t="s">
        <v>520</v>
      </c>
    </row>
    <row r="263" spans="1:5" ht="25.5">
      <c r="A263" t="s">
        <v>44</v>
      </c>
      <c r="E263" s="28" t="s">
        <v>521</v>
      </c>
    </row>
    <row r="264" spans="1:16" ht="12.75">
      <c r="A264" s="19" t="s">
        <v>35</v>
      </c>
      <c s="23" t="s">
        <v>522</v>
      </c>
      <c s="23" t="s">
        <v>523</v>
      </c>
      <c s="19" t="s">
        <v>37</v>
      </c>
      <c s="24" t="s">
        <v>524</v>
      </c>
      <c s="25" t="s">
        <v>77</v>
      </c>
      <c s="26">
        <v>13</v>
      </c>
      <c s="26">
        <v>0</v>
      </c>
      <c s="26">
        <f>ROUND(ROUND(H264,2)*ROUND(G264,2),2)</f>
      </c>
      <c r="O264">
        <f>(I264*21)/100</f>
      </c>
      <c t="s">
        <v>12</v>
      </c>
    </row>
    <row r="265" spans="1:5" ht="12.75">
      <c r="A265" s="27" t="s">
        <v>40</v>
      </c>
      <c r="E265" s="28" t="s">
        <v>190</v>
      </c>
    </row>
    <row r="266" spans="1:5" ht="12.75">
      <c r="A266" s="29" t="s">
        <v>42</v>
      </c>
      <c r="E266" s="30" t="s">
        <v>525</v>
      </c>
    </row>
    <row r="267" spans="1:5" ht="25.5">
      <c r="A267" t="s">
        <v>44</v>
      </c>
      <c r="E267" s="28" t="s">
        <v>526</v>
      </c>
    </row>
    <row r="268" spans="1:16" ht="25.5">
      <c r="A268" s="19" t="s">
        <v>35</v>
      </c>
      <c s="23" t="s">
        <v>527</v>
      </c>
      <c s="23" t="s">
        <v>528</v>
      </c>
      <c s="19" t="s">
        <v>47</v>
      </c>
      <c s="24" t="s">
        <v>529</v>
      </c>
      <c s="25" t="s">
        <v>77</v>
      </c>
      <c s="26">
        <v>4</v>
      </c>
      <c s="26">
        <v>0</v>
      </c>
      <c s="26">
        <f>ROUND(ROUND(H268,2)*ROUND(G268,2),2)</f>
      </c>
      <c r="O268">
        <f>(I268*21)/100</f>
      </c>
      <c t="s">
        <v>12</v>
      </c>
    </row>
    <row r="269" spans="1:5" ht="51">
      <c r="A269" s="27" t="s">
        <v>40</v>
      </c>
      <c r="E269" s="28" t="s">
        <v>530</v>
      </c>
    </row>
    <row r="270" spans="1:5" ht="12.75">
      <c r="A270" s="29" t="s">
        <v>42</v>
      </c>
      <c r="E270" s="30" t="s">
        <v>531</v>
      </c>
    </row>
    <row r="271" spans="1:5" ht="25.5">
      <c r="A271" t="s">
        <v>44</v>
      </c>
      <c r="E271" s="28" t="s">
        <v>532</v>
      </c>
    </row>
    <row r="272" spans="1:16" ht="25.5">
      <c r="A272" s="19" t="s">
        <v>35</v>
      </c>
      <c s="23" t="s">
        <v>533</v>
      </c>
      <c s="23" t="s">
        <v>534</v>
      </c>
      <c s="19" t="s">
        <v>53</v>
      </c>
      <c s="24" t="s">
        <v>535</v>
      </c>
      <c s="25" t="s">
        <v>77</v>
      </c>
      <c s="26">
        <v>7</v>
      </c>
      <c s="26">
        <v>0</v>
      </c>
      <c s="26">
        <f>ROUND(ROUND(H272,2)*ROUND(G272,2),2)</f>
      </c>
      <c r="O272">
        <f>(I272*21)/100</f>
      </c>
      <c t="s">
        <v>12</v>
      </c>
    </row>
    <row r="273" spans="1:5" ht="12.75">
      <c r="A273" s="27" t="s">
        <v>40</v>
      </c>
      <c r="E273" s="28" t="s">
        <v>536</v>
      </c>
    </row>
    <row r="274" spans="1:5" ht="12.75">
      <c r="A274" s="29" t="s">
        <v>42</v>
      </c>
      <c r="E274" s="30" t="s">
        <v>537</v>
      </c>
    </row>
    <row r="275" spans="1:5" ht="25.5">
      <c r="A275" t="s">
        <v>44</v>
      </c>
      <c r="E275" s="28" t="s">
        <v>532</v>
      </c>
    </row>
    <row r="276" spans="1:16" ht="12.75">
      <c r="A276" s="19" t="s">
        <v>35</v>
      </c>
      <c s="23" t="s">
        <v>538</v>
      </c>
      <c s="23" t="s">
        <v>539</v>
      </c>
      <c s="19" t="s">
        <v>37</v>
      </c>
      <c s="24" t="s">
        <v>540</v>
      </c>
      <c s="25" t="s">
        <v>77</v>
      </c>
      <c s="26">
        <v>12</v>
      </c>
      <c s="26">
        <v>0</v>
      </c>
      <c s="26">
        <f>ROUND(ROUND(H276,2)*ROUND(G276,2),2)</f>
      </c>
      <c r="O276">
        <f>(I276*21)/100</f>
      </c>
      <c t="s">
        <v>12</v>
      </c>
    </row>
    <row r="277" spans="1:5" ht="12.75">
      <c r="A277" s="27" t="s">
        <v>40</v>
      </c>
      <c r="E277" s="28" t="s">
        <v>190</v>
      </c>
    </row>
    <row r="278" spans="1:5" ht="38.25">
      <c r="A278" s="29" t="s">
        <v>42</v>
      </c>
      <c r="E278" s="30" t="s">
        <v>541</v>
      </c>
    </row>
    <row r="279" spans="1:5" ht="25.5">
      <c r="A279" t="s">
        <v>44</v>
      </c>
      <c r="E279" s="28" t="s">
        <v>526</v>
      </c>
    </row>
    <row r="280" spans="1:16" ht="12.75">
      <c r="A280" s="19" t="s">
        <v>35</v>
      </c>
      <c s="23" t="s">
        <v>542</v>
      </c>
      <c s="23" t="s">
        <v>543</v>
      </c>
      <c s="19" t="s">
        <v>37</v>
      </c>
      <c s="24" t="s">
        <v>544</v>
      </c>
      <c s="25" t="s">
        <v>123</v>
      </c>
      <c s="26">
        <v>37.75</v>
      </c>
      <c s="26">
        <v>0</v>
      </c>
      <c s="26">
        <f>ROUND(ROUND(H280,2)*ROUND(G280,2),2)</f>
      </c>
      <c r="O280">
        <f>(I280*21)/100</f>
      </c>
      <c t="s">
        <v>12</v>
      </c>
    </row>
    <row r="281" spans="1:5" ht="12.75">
      <c r="A281" s="27" t="s">
        <v>40</v>
      </c>
      <c r="E281" s="28" t="s">
        <v>190</v>
      </c>
    </row>
    <row r="282" spans="1:5" ht="12.75">
      <c r="A282" s="29" t="s">
        <v>42</v>
      </c>
      <c r="E282" s="30" t="s">
        <v>545</v>
      </c>
    </row>
    <row r="283" spans="1:5" ht="12.75">
      <c r="A283" t="s">
        <v>44</v>
      </c>
      <c r="E283" s="28" t="s">
        <v>546</v>
      </c>
    </row>
    <row r="284" spans="1:16" ht="12.75">
      <c r="A284" s="19" t="s">
        <v>35</v>
      </c>
      <c s="23" t="s">
        <v>547</v>
      </c>
      <c s="23" t="s">
        <v>548</v>
      </c>
      <c s="19" t="s">
        <v>37</v>
      </c>
      <c s="24" t="s">
        <v>549</v>
      </c>
      <c s="25" t="s">
        <v>102</v>
      </c>
      <c s="26">
        <v>3.47</v>
      </c>
      <c s="26">
        <v>0</v>
      </c>
      <c s="26">
        <f>ROUND(ROUND(H284,2)*ROUND(G284,2),2)</f>
      </c>
      <c r="O284">
        <f>(I284*21)/100</f>
      </c>
      <c t="s">
        <v>12</v>
      </c>
    </row>
    <row r="285" spans="1:5" ht="12.75">
      <c r="A285" s="27" t="s">
        <v>40</v>
      </c>
      <c r="E285" s="28" t="s">
        <v>550</v>
      </c>
    </row>
    <row r="286" spans="1:5" ht="25.5">
      <c r="A286" s="29" t="s">
        <v>42</v>
      </c>
      <c r="E286" s="30" t="s">
        <v>551</v>
      </c>
    </row>
    <row r="287" spans="1:5" ht="51">
      <c r="A287" t="s">
        <v>44</v>
      </c>
      <c r="E287" s="28" t="s">
        <v>552</v>
      </c>
    </row>
    <row r="288" spans="1:16" ht="12.75">
      <c r="A288" s="19" t="s">
        <v>35</v>
      </c>
      <c s="23" t="s">
        <v>553</v>
      </c>
      <c s="23" t="s">
        <v>554</v>
      </c>
      <c s="19" t="s">
        <v>37</v>
      </c>
      <c s="24" t="s">
        <v>555</v>
      </c>
      <c s="25" t="s">
        <v>146</v>
      </c>
      <c s="26">
        <v>434.1</v>
      </c>
      <c s="26">
        <v>0</v>
      </c>
      <c s="26">
        <f>ROUND(ROUND(H288,2)*ROUND(G288,2),2)</f>
      </c>
      <c r="O288">
        <f>(I288*21)/100</f>
      </c>
      <c t="s">
        <v>12</v>
      </c>
    </row>
    <row r="289" spans="1:5" ht="12.75">
      <c r="A289" s="27" t="s">
        <v>40</v>
      </c>
      <c r="E289" s="28" t="s">
        <v>556</v>
      </c>
    </row>
    <row r="290" spans="1:5" ht="51">
      <c r="A290" s="29" t="s">
        <v>42</v>
      </c>
      <c r="E290" s="30" t="s">
        <v>557</v>
      </c>
    </row>
    <row r="291" spans="1:5" ht="51">
      <c r="A291" t="s">
        <v>44</v>
      </c>
      <c r="E291" s="28" t="s">
        <v>558</v>
      </c>
    </row>
    <row r="292" spans="1:16" ht="12.75">
      <c r="A292" s="19" t="s">
        <v>35</v>
      </c>
      <c s="23" t="s">
        <v>559</v>
      </c>
      <c s="23" t="s">
        <v>560</v>
      </c>
      <c s="19" t="s">
        <v>37</v>
      </c>
      <c s="24" t="s">
        <v>561</v>
      </c>
      <c s="25" t="s">
        <v>146</v>
      </c>
      <c s="26">
        <v>32</v>
      </c>
      <c s="26">
        <v>0</v>
      </c>
      <c s="26">
        <f>ROUND(ROUND(H292,2)*ROUND(G292,2),2)</f>
      </c>
      <c r="O292">
        <f>(I292*21)/100</f>
      </c>
      <c t="s">
        <v>12</v>
      </c>
    </row>
    <row r="293" spans="1:5" ht="25.5">
      <c r="A293" s="27" t="s">
        <v>40</v>
      </c>
      <c r="E293" s="28" t="s">
        <v>562</v>
      </c>
    </row>
    <row r="294" spans="1:5" ht="76.5">
      <c r="A294" s="29" t="s">
        <v>42</v>
      </c>
      <c r="E294" s="30" t="s">
        <v>563</v>
      </c>
    </row>
    <row r="295" spans="1:5" ht="51">
      <c r="A295" t="s">
        <v>44</v>
      </c>
      <c r="E295" s="28" t="s">
        <v>558</v>
      </c>
    </row>
    <row r="296" spans="1:16" ht="12.75">
      <c r="A296" s="19" t="s">
        <v>35</v>
      </c>
      <c s="23" t="s">
        <v>564</v>
      </c>
      <c s="23" t="s">
        <v>565</v>
      </c>
      <c s="19" t="s">
        <v>37</v>
      </c>
      <c s="24" t="s">
        <v>566</v>
      </c>
      <c s="25" t="s">
        <v>146</v>
      </c>
      <c s="26">
        <v>711.1</v>
      </c>
      <c s="26">
        <v>0</v>
      </c>
      <c s="26">
        <f>ROUND(ROUND(H296,2)*ROUND(G296,2),2)</f>
      </c>
      <c r="O296">
        <f>(I296*21)/100</f>
      </c>
      <c t="s">
        <v>12</v>
      </c>
    </row>
    <row r="297" spans="1:5" ht="12.75">
      <c r="A297" s="27" t="s">
        <v>40</v>
      </c>
      <c r="E297" s="28" t="s">
        <v>567</v>
      </c>
    </row>
    <row r="298" spans="1:5" ht="51">
      <c r="A298" s="29" t="s">
        <v>42</v>
      </c>
      <c r="E298" s="30" t="s">
        <v>568</v>
      </c>
    </row>
    <row r="299" spans="1:5" ht="51">
      <c r="A299" t="s">
        <v>44</v>
      </c>
      <c r="E299" s="28" t="s">
        <v>569</v>
      </c>
    </row>
    <row r="300" spans="1:16" ht="12.75">
      <c r="A300" s="19" t="s">
        <v>35</v>
      </c>
      <c s="23" t="s">
        <v>570</v>
      </c>
      <c s="23" t="s">
        <v>571</v>
      </c>
      <c s="19" t="s">
        <v>37</v>
      </c>
      <c s="24" t="s">
        <v>572</v>
      </c>
      <c s="25" t="s">
        <v>146</v>
      </c>
      <c s="26">
        <v>457</v>
      </c>
      <c s="26">
        <v>0</v>
      </c>
      <c s="26">
        <f>ROUND(ROUND(H300,2)*ROUND(G300,2),2)</f>
      </c>
      <c r="O300">
        <f>(I300*21)/100</f>
      </c>
      <c t="s">
        <v>12</v>
      </c>
    </row>
    <row r="301" spans="1:5" ht="25.5">
      <c r="A301" s="27" t="s">
        <v>40</v>
      </c>
      <c r="E301" s="28" t="s">
        <v>573</v>
      </c>
    </row>
    <row r="302" spans="1:5" ht="51">
      <c r="A302" s="29" t="s">
        <v>42</v>
      </c>
      <c r="E302" s="30" t="s">
        <v>574</v>
      </c>
    </row>
    <row r="303" spans="1:5" ht="38.25">
      <c r="A303" t="s">
        <v>44</v>
      </c>
      <c r="E303" s="28" t="s">
        <v>575</v>
      </c>
    </row>
    <row r="304" spans="1:16" ht="12.75">
      <c r="A304" s="19" t="s">
        <v>35</v>
      </c>
      <c s="23" t="s">
        <v>576</v>
      </c>
      <c s="23" t="s">
        <v>577</v>
      </c>
      <c s="19" t="s">
        <v>37</v>
      </c>
      <c s="24" t="s">
        <v>578</v>
      </c>
      <c s="25" t="s">
        <v>146</v>
      </c>
      <c s="26">
        <v>14.25</v>
      </c>
      <c s="26">
        <v>0</v>
      </c>
      <c s="26">
        <f>ROUND(ROUND(H304,2)*ROUND(G304,2),2)</f>
      </c>
      <c r="O304">
        <f>(I304*21)/100</f>
      </c>
      <c t="s">
        <v>12</v>
      </c>
    </row>
    <row r="305" spans="1:5" ht="12.75">
      <c r="A305" s="27" t="s">
        <v>40</v>
      </c>
      <c r="E305" s="28" t="s">
        <v>579</v>
      </c>
    </row>
    <row r="306" spans="1:5" ht="12.75">
      <c r="A306" s="29" t="s">
        <v>42</v>
      </c>
      <c r="E306" s="30" t="s">
        <v>353</v>
      </c>
    </row>
    <row r="307" spans="1:5" ht="38.25">
      <c r="A307" t="s">
        <v>44</v>
      </c>
      <c r="E307" s="28" t="s">
        <v>580</v>
      </c>
    </row>
    <row r="308" spans="1:16" ht="12.75">
      <c r="A308" s="19" t="s">
        <v>35</v>
      </c>
      <c s="23" t="s">
        <v>581</v>
      </c>
      <c s="23" t="s">
        <v>582</v>
      </c>
      <c s="19" t="s">
        <v>37</v>
      </c>
      <c s="24" t="s">
        <v>583</v>
      </c>
      <c s="25" t="s">
        <v>146</v>
      </c>
      <c s="26">
        <v>11.5</v>
      </c>
      <c s="26">
        <v>0</v>
      </c>
      <c s="26">
        <f>ROUND(ROUND(H308,2)*ROUND(G308,2),2)</f>
      </c>
      <c r="O308">
        <f>(I308*21)/100</f>
      </c>
      <c t="s">
        <v>12</v>
      </c>
    </row>
    <row r="309" spans="1:5" ht="12.75">
      <c r="A309" s="27" t="s">
        <v>40</v>
      </c>
      <c r="E309" s="28" t="s">
        <v>584</v>
      </c>
    </row>
    <row r="310" spans="1:5" ht="25.5">
      <c r="A310" s="29" t="s">
        <v>42</v>
      </c>
      <c r="E310" s="30" t="s">
        <v>585</v>
      </c>
    </row>
    <row r="311" spans="1:5" ht="89.25">
      <c r="A311" t="s">
        <v>44</v>
      </c>
      <c r="E311" s="28" t="s">
        <v>586</v>
      </c>
    </row>
    <row r="312" spans="1:16" ht="12.75">
      <c r="A312" s="19" t="s">
        <v>35</v>
      </c>
      <c s="23" t="s">
        <v>587</v>
      </c>
      <c s="23" t="s">
        <v>588</v>
      </c>
      <c s="19" t="s">
        <v>37</v>
      </c>
      <c s="24" t="s">
        <v>589</v>
      </c>
      <c s="25" t="s">
        <v>146</v>
      </c>
      <c s="26">
        <v>4.2</v>
      </c>
      <c s="26">
        <v>0</v>
      </c>
      <c s="26">
        <f>ROUND(ROUND(H312,2)*ROUND(G312,2),2)</f>
      </c>
      <c r="O312">
        <f>(I312*21)/100</f>
      </c>
      <c t="s">
        <v>12</v>
      </c>
    </row>
    <row r="313" spans="1:5" ht="12.75">
      <c r="A313" s="27" t="s">
        <v>40</v>
      </c>
      <c r="E313" s="28" t="s">
        <v>590</v>
      </c>
    </row>
    <row r="314" spans="1:5" ht="12.75">
      <c r="A314" s="29" t="s">
        <v>42</v>
      </c>
      <c r="E314" s="30" t="s">
        <v>591</v>
      </c>
    </row>
    <row r="315" spans="1:5" ht="76.5">
      <c r="A315" t="s">
        <v>44</v>
      </c>
      <c r="E315" s="28" t="s">
        <v>592</v>
      </c>
    </row>
    <row r="316" spans="1:16" ht="12.75">
      <c r="A316" s="19" t="s">
        <v>35</v>
      </c>
      <c s="23" t="s">
        <v>593</v>
      </c>
      <c s="23" t="s">
        <v>594</v>
      </c>
      <c s="19" t="s">
        <v>37</v>
      </c>
      <c s="24" t="s">
        <v>595</v>
      </c>
      <c s="25" t="s">
        <v>596</v>
      </c>
      <c s="26">
        <v>500</v>
      </c>
      <c s="26">
        <v>0</v>
      </c>
      <c s="26">
        <f>ROUND(ROUND(H316,2)*ROUND(G316,2),2)</f>
      </c>
      <c r="O316">
        <f>(I316*21)/100</f>
      </c>
      <c t="s">
        <v>12</v>
      </c>
    </row>
    <row r="317" spans="1:5" ht="12.75">
      <c r="A317" s="27" t="s">
        <v>40</v>
      </c>
      <c r="E317" s="28" t="s">
        <v>597</v>
      </c>
    </row>
    <row r="318" spans="1:5" ht="25.5">
      <c r="A318" s="29" t="s">
        <v>42</v>
      </c>
      <c r="E318" s="30" t="s">
        <v>598</v>
      </c>
    </row>
    <row r="319" spans="1:5" ht="357">
      <c r="A319" t="s">
        <v>44</v>
      </c>
      <c r="E319" s="28" t="s">
        <v>599</v>
      </c>
    </row>
    <row r="320" spans="1:16" ht="12.75">
      <c r="A320" s="19" t="s">
        <v>35</v>
      </c>
      <c s="23" t="s">
        <v>600</v>
      </c>
      <c s="23" t="s">
        <v>601</v>
      </c>
      <c s="19" t="s">
        <v>37</v>
      </c>
      <c s="24" t="s">
        <v>602</v>
      </c>
      <c s="25" t="s">
        <v>77</v>
      </c>
      <c s="26">
        <v>7</v>
      </c>
      <c s="26">
        <v>0</v>
      </c>
      <c s="26">
        <f>ROUND(ROUND(H320,2)*ROUND(G320,2),2)</f>
      </c>
      <c r="O320">
        <f>(I320*21)/100</f>
      </c>
      <c t="s">
        <v>12</v>
      </c>
    </row>
    <row r="321" spans="1:5" ht="25.5">
      <c r="A321" s="27" t="s">
        <v>40</v>
      </c>
      <c r="E321" s="28" t="s">
        <v>603</v>
      </c>
    </row>
    <row r="322" spans="1:5" ht="12.75">
      <c r="A322" s="29" t="s">
        <v>42</v>
      </c>
      <c r="E322" s="30" t="s">
        <v>604</v>
      </c>
    </row>
    <row r="323" spans="1:5" ht="89.25">
      <c r="A323" t="s">
        <v>44</v>
      </c>
      <c r="E323" s="28" t="s">
        <v>605</v>
      </c>
    </row>
    <row r="324" spans="1:16" ht="12.75">
      <c r="A324" s="19" t="s">
        <v>35</v>
      </c>
      <c s="23" t="s">
        <v>606</v>
      </c>
      <c s="23" t="s">
        <v>607</v>
      </c>
      <c s="19" t="s">
        <v>37</v>
      </c>
      <c s="24" t="s">
        <v>608</v>
      </c>
      <c s="25" t="s">
        <v>102</v>
      </c>
      <c s="26">
        <v>43.56</v>
      </c>
      <c s="26">
        <v>0</v>
      </c>
      <c s="26">
        <f>ROUND(ROUND(H324,2)*ROUND(G324,2),2)</f>
      </c>
      <c r="O324">
        <f>(I324*21)/100</f>
      </c>
      <c t="s">
        <v>12</v>
      </c>
    </row>
    <row r="325" spans="1:5" ht="12.75">
      <c r="A325" s="27" t="s">
        <v>40</v>
      </c>
      <c r="E325" s="28" t="s">
        <v>190</v>
      </c>
    </row>
    <row r="326" spans="1:5" ht="51">
      <c r="A326" s="29" t="s">
        <v>42</v>
      </c>
      <c r="E326" s="30" t="s">
        <v>609</v>
      </c>
    </row>
    <row r="327" spans="1:5" ht="102">
      <c r="A327" t="s">
        <v>44</v>
      </c>
      <c r="E327" s="28" t="s">
        <v>610</v>
      </c>
    </row>
    <row r="328" spans="1:16" ht="12.75">
      <c r="A328" s="19" t="s">
        <v>35</v>
      </c>
      <c s="23" t="s">
        <v>611</v>
      </c>
      <c s="23" t="s">
        <v>307</v>
      </c>
      <c s="19" t="s">
        <v>37</v>
      </c>
      <c s="24" t="s">
        <v>308</v>
      </c>
      <c s="25" t="s">
        <v>77</v>
      </c>
      <c s="26">
        <v>17</v>
      </c>
      <c s="26">
        <v>0</v>
      </c>
      <c s="26">
        <f>ROUND(ROUND(H328,2)*ROUND(G328,2),2)</f>
      </c>
      <c r="O328">
        <f>(I328*21)/100</f>
      </c>
      <c t="s">
        <v>12</v>
      </c>
    </row>
    <row r="329" spans="1:5" ht="12.75">
      <c r="A329" s="27" t="s">
        <v>40</v>
      </c>
      <c r="E329" s="28" t="s">
        <v>190</v>
      </c>
    </row>
    <row r="330" spans="1:5" ht="12.75">
      <c r="A330" s="29" t="s">
        <v>42</v>
      </c>
      <c r="E330" s="30" t="s">
        <v>612</v>
      </c>
    </row>
    <row r="331" spans="1:5" ht="89.25">
      <c r="A331" t="s">
        <v>44</v>
      </c>
      <c r="E331" s="28" t="s">
        <v>192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0+O8+O17+O70+O83+O92+O101+O110+O119+O124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613</v>
      </c>
      <c s="31">
        <f>0+I8+I17+I70+I83+I92+I101+I110+I119+I124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613</v>
      </c>
      <c s="5"/>
      <c s="14" t="s">
        <v>614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615</v>
      </c>
      <c s="19" t="s">
        <v>37</v>
      </c>
      <c s="24" t="s">
        <v>88</v>
      </c>
      <c s="25" t="s">
        <v>102</v>
      </c>
      <c s="26">
        <v>121.7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90</v>
      </c>
    </row>
    <row r="11" spans="1:5" ht="38.25">
      <c r="A11" s="29" t="s">
        <v>42</v>
      </c>
      <c r="E11" s="30" t="s">
        <v>616</v>
      </c>
    </row>
    <row r="12" spans="1:5" ht="25.5">
      <c r="A12" t="s">
        <v>44</v>
      </c>
      <c r="E12" s="28" t="s">
        <v>92</v>
      </c>
    </row>
    <row r="13" spans="1:16" ht="12.75">
      <c r="A13" s="19" t="s">
        <v>35</v>
      </c>
      <c s="23" t="s">
        <v>12</v>
      </c>
      <c s="23" t="s">
        <v>93</v>
      </c>
      <c s="19" t="s">
        <v>37</v>
      </c>
      <c s="24" t="s">
        <v>617</v>
      </c>
      <c s="25" t="s">
        <v>89</v>
      </c>
      <c s="26">
        <v>58.25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618</v>
      </c>
    </row>
    <row r="15" spans="1:5" ht="12.75">
      <c r="A15" s="29" t="s">
        <v>42</v>
      </c>
      <c r="E15" s="30" t="s">
        <v>619</v>
      </c>
    </row>
    <row r="16" spans="1:5" ht="25.5">
      <c r="A16" t="s">
        <v>44</v>
      </c>
      <c r="E16" s="28" t="s">
        <v>620</v>
      </c>
    </row>
    <row r="17" spans="1:18" ht="12.75" customHeight="1">
      <c r="A17" s="5" t="s">
        <v>33</v>
      </c>
      <c s="5"/>
      <c s="34" t="s">
        <v>19</v>
      </c>
      <c s="5"/>
      <c s="21" t="s">
        <v>99</v>
      </c>
      <c s="5"/>
      <c s="5"/>
      <c s="5"/>
      <c s="35">
        <f>0+Q17</f>
      </c>
      <c r="O17">
        <f>0+R17</f>
      </c>
      <c r="Q17">
        <f>0+I18+I22+I26+I30+I34+I38+I42+I46+I50+I54+I58+I62+I66</f>
      </c>
      <c>
        <f>0+O18+O22+O26+O30+O34+O38+O42+O46+O50+O54+O58+O62+O66</f>
      </c>
    </row>
    <row r="18" spans="1:16" ht="12.75">
      <c r="A18" s="19" t="s">
        <v>35</v>
      </c>
      <c s="23" t="s">
        <v>13</v>
      </c>
      <c s="23" t="s">
        <v>315</v>
      </c>
      <c s="19" t="s">
        <v>47</v>
      </c>
      <c s="24" t="s">
        <v>316</v>
      </c>
      <c s="25" t="s">
        <v>123</v>
      </c>
      <c s="26">
        <v>11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12.75">
      <c r="A19" s="27" t="s">
        <v>40</v>
      </c>
      <c r="E19" s="28" t="s">
        <v>621</v>
      </c>
    </row>
    <row r="20" spans="1:5" ht="12.75">
      <c r="A20" s="29" t="s">
        <v>42</v>
      </c>
      <c r="E20" s="30" t="s">
        <v>622</v>
      </c>
    </row>
    <row r="21" spans="1:5" ht="38.25">
      <c r="A21" t="s">
        <v>44</v>
      </c>
      <c r="E21" s="28" t="s">
        <v>319</v>
      </c>
    </row>
    <row r="22" spans="1:16" ht="12.75">
      <c r="A22" s="19" t="s">
        <v>35</v>
      </c>
      <c s="23" t="s">
        <v>23</v>
      </c>
      <c s="23" t="s">
        <v>320</v>
      </c>
      <c s="19" t="s">
        <v>37</v>
      </c>
      <c s="24" t="s">
        <v>321</v>
      </c>
      <c s="25" t="s">
        <v>123</v>
      </c>
      <c s="26">
        <v>52.5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623</v>
      </c>
    </row>
    <row r="24" spans="1:5" ht="12.75">
      <c r="A24" s="29" t="s">
        <v>42</v>
      </c>
      <c r="E24" s="30" t="s">
        <v>624</v>
      </c>
    </row>
    <row r="25" spans="1:5" ht="12.75">
      <c r="A25" t="s">
        <v>44</v>
      </c>
      <c r="E25" s="28" t="s">
        <v>323</v>
      </c>
    </row>
    <row r="26" spans="1:16" ht="12.75">
      <c r="A26" s="19" t="s">
        <v>35</v>
      </c>
      <c s="23" t="s">
        <v>25</v>
      </c>
      <c s="23" t="s">
        <v>625</v>
      </c>
      <c s="19" t="s">
        <v>47</v>
      </c>
      <c s="24" t="s">
        <v>626</v>
      </c>
      <c s="25" t="s">
        <v>102</v>
      </c>
      <c s="26">
        <v>113.82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25.5">
      <c r="A27" s="27" t="s">
        <v>40</v>
      </c>
      <c r="E27" s="28" t="s">
        <v>627</v>
      </c>
    </row>
    <row r="28" spans="1:5" ht="38.25">
      <c r="A28" s="29" t="s">
        <v>42</v>
      </c>
      <c r="E28" s="30" t="s">
        <v>628</v>
      </c>
    </row>
    <row r="29" spans="1:5" ht="318.75">
      <c r="A29" t="s">
        <v>44</v>
      </c>
      <c r="E29" s="28" t="s">
        <v>105</v>
      </c>
    </row>
    <row r="30" spans="1:16" ht="12.75">
      <c r="A30" s="19" t="s">
        <v>35</v>
      </c>
      <c s="23" t="s">
        <v>27</v>
      </c>
      <c s="23" t="s">
        <v>109</v>
      </c>
      <c s="19" t="s">
        <v>37</v>
      </c>
      <c s="24" t="s">
        <v>110</v>
      </c>
      <c s="25" t="s">
        <v>102</v>
      </c>
      <c s="26">
        <v>32.76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25.5">
      <c r="A31" s="27" t="s">
        <v>40</v>
      </c>
      <c r="E31" s="28" t="s">
        <v>629</v>
      </c>
    </row>
    <row r="32" spans="1:5" ht="12.75">
      <c r="A32" s="29" t="s">
        <v>42</v>
      </c>
      <c r="E32" s="30" t="s">
        <v>630</v>
      </c>
    </row>
    <row r="33" spans="1:5" ht="229.5">
      <c r="A33" t="s">
        <v>44</v>
      </c>
      <c r="E33" s="28" t="s">
        <v>113</v>
      </c>
    </row>
    <row r="34" spans="1:16" ht="12.75">
      <c r="A34" s="19" t="s">
        <v>35</v>
      </c>
      <c s="23" t="s">
        <v>63</v>
      </c>
      <c s="23" t="s">
        <v>631</v>
      </c>
      <c s="19" t="s">
        <v>37</v>
      </c>
      <c s="24" t="s">
        <v>632</v>
      </c>
      <c s="25" t="s">
        <v>102</v>
      </c>
      <c s="26">
        <v>12.6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633</v>
      </c>
    </row>
    <row r="36" spans="1:5" ht="12.75">
      <c r="A36" s="29" t="s">
        <v>42</v>
      </c>
      <c r="E36" s="30" t="s">
        <v>634</v>
      </c>
    </row>
    <row r="37" spans="1:5" ht="242.25">
      <c r="A37" t="s">
        <v>44</v>
      </c>
      <c r="E37" s="28" t="s">
        <v>635</v>
      </c>
    </row>
    <row r="38" spans="1:16" ht="12.75">
      <c r="A38" s="19" t="s">
        <v>35</v>
      </c>
      <c s="23" t="s">
        <v>67</v>
      </c>
      <c s="23" t="s">
        <v>121</v>
      </c>
      <c s="19" t="s">
        <v>37</v>
      </c>
      <c s="24" t="s">
        <v>122</v>
      </c>
      <c s="25" t="s">
        <v>123</v>
      </c>
      <c s="26">
        <v>33.94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37</v>
      </c>
    </row>
    <row r="40" spans="1:5" ht="12.75">
      <c r="A40" s="29" t="s">
        <v>42</v>
      </c>
      <c r="E40" s="30" t="s">
        <v>636</v>
      </c>
    </row>
    <row r="41" spans="1:5" ht="25.5">
      <c r="A41" t="s">
        <v>44</v>
      </c>
      <c r="E41" s="28" t="s">
        <v>125</v>
      </c>
    </row>
    <row r="42" spans="1:16" ht="12.75">
      <c r="A42" s="19" t="s">
        <v>35</v>
      </c>
      <c s="23" t="s">
        <v>30</v>
      </c>
      <c s="23" t="s">
        <v>637</v>
      </c>
      <c s="19" t="s">
        <v>37</v>
      </c>
      <c s="24" t="s">
        <v>638</v>
      </c>
      <c s="25" t="s">
        <v>102</v>
      </c>
      <c s="26">
        <v>52.5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37</v>
      </c>
    </row>
    <row r="44" spans="1:5" ht="12.75">
      <c r="A44" s="29" t="s">
        <v>42</v>
      </c>
      <c r="E44" s="30" t="s">
        <v>639</v>
      </c>
    </row>
    <row r="45" spans="1:5" ht="12.75">
      <c r="A45" t="s">
        <v>44</v>
      </c>
      <c r="E45" s="28" t="s">
        <v>365</v>
      </c>
    </row>
    <row r="46" spans="1:16" ht="12.75">
      <c r="A46" s="19" t="s">
        <v>35</v>
      </c>
      <c s="23" t="s">
        <v>32</v>
      </c>
      <c s="23" t="s">
        <v>366</v>
      </c>
      <c s="19" t="s">
        <v>37</v>
      </c>
      <c s="24" t="s">
        <v>367</v>
      </c>
      <c s="25" t="s">
        <v>123</v>
      </c>
      <c s="26">
        <v>52.5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640</v>
      </c>
    </row>
    <row r="48" spans="1:5" ht="12.75">
      <c r="A48" s="29" t="s">
        <v>42</v>
      </c>
      <c r="E48" s="30" t="s">
        <v>639</v>
      </c>
    </row>
    <row r="49" spans="1:5" ht="38.25">
      <c r="A49" t="s">
        <v>44</v>
      </c>
      <c r="E49" s="28" t="s">
        <v>369</v>
      </c>
    </row>
    <row r="50" spans="1:16" ht="12.75">
      <c r="A50" s="19" t="s">
        <v>35</v>
      </c>
      <c s="23" t="s">
        <v>80</v>
      </c>
      <c s="23" t="s">
        <v>641</v>
      </c>
      <c s="19" t="s">
        <v>37</v>
      </c>
      <c s="24" t="s">
        <v>642</v>
      </c>
      <c s="25" t="s">
        <v>123</v>
      </c>
      <c s="26">
        <v>52.5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37</v>
      </c>
    </row>
    <row r="52" spans="1:5" ht="12.75">
      <c r="A52" s="29" t="s">
        <v>42</v>
      </c>
      <c r="E52" s="30" t="s">
        <v>639</v>
      </c>
    </row>
    <row r="53" spans="1:5" ht="25.5">
      <c r="A53" t="s">
        <v>44</v>
      </c>
      <c r="E53" s="28" t="s">
        <v>643</v>
      </c>
    </row>
    <row r="54" spans="1:16" ht="12.75">
      <c r="A54" s="19" t="s">
        <v>35</v>
      </c>
      <c s="23" t="s">
        <v>136</v>
      </c>
      <c s="23" t="s">
        <v>373</v>
      </c>
      <c s="19" t="s">
        <v>37</v>
      </c>
      <c s="24" t="s">
        <v>374</v>
      </c>
      <c s="25" t="s">
        <v>123</v>
      </c>
      <c s="26">
        <v>52.5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12.75">
      <c r="A55" s="27" t="s">
        <v>40</v>
      </c>
      <c r="E55" s="28" t="s">
        <v>37</v>
      </c>
    </row>
    <row r="56" spans="1:5" ht="12.75">
      <c r="A56" s="29" t="s">
        <v>42</v>
      </c>
      <c r="E56" s="30" t="s">
        <v>639</v>
      </c>
    </row>
    <row r="57" spans="1:5" ht="38.25">
      <c r="A57" t="s">
        <v>44</v>
      </c>
      <c r="E57" s="28" t="s">
        <v>376</v>
      </c>
    </row>
    <row r="58" spans="1:16" ht="12.75">
      <c r="A58" s="19" t="s">
        <v>35</v>
      </c>
      <c s="23" t="s">
        <v>143</v>
      </c>
      <c s="23" t="s">
        <v>644</v>
      </c>
      <c s="19" t="s">
        <v>37</v>
      </c>
      <c s="24" t="s">
        <v>645</v>
      </c>
      <c s="25" t="s">
        <v>77</v>
      </c>
      <c s="26">
        <v>11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12.75">
      <c r="A59" s="27" t="s">
        <v>40</v>
      </c>
      <c r="E59" s="28" t="s">
        <v>37</v>
      </c>
    </row>
    <row r="60" spans="1:5" ht="12.75">
      <c r="A60" s="29" t="s">
        <v>42</v>
      </c>
      <c r="E60" s="30" t="s">
        <v>622</v>
      </c>
    </row>
    <row r="61" spans="1:5" ht="114.75">
      <c r="A61" t="s">
        <v>44</v>
      </c>
      <c r="E61" s="28" t="s">
        <v>646</v>
      </c>
    </row>
    <row r="62" spans="1:16" ht="12.75">
      <c r="A62" s="19" t="s">
        <v>35</v>
      </c>
      <c s="23" t="s">
        <v>150</v>
      </c>
      <c s="23" t="s">
        <v>647</v>
      </c>
      <c s="19" t="s">
        <v>37</v>
      </c>
      <c s="24" t="s">
        <v>648</v>
      </c>
      <c s="25" t="s">
        <v>123</v>
      </c>
      <c s="26">
        <v>11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12.75">
      <c r="A63" s="27" t="s">
        <v>40</v>
      </c>
      <c r="E63" s="28" t="s">
        <v>649</v>
      </c>
    </row>
    <row r="64" spans="1:5" ht="12.75">
      <c r="A64" s="29" t="s">
        <v>42</v>
      </c>
      <c r="E64" s="30" t="s">
        <v>622</v>
      </c>
    </row>
    <row r="65" spans="1:5" ht="38.25">
      <c r="A65" t="s">
        <v>44</v>
      </c>
      <c r="E65" s="28" t="s">
        <v>650</v>
      </c>
    </row>
    <row r="66" spans="1:16" ht="12.75">
      <c r="A66" s="19" t="s">
        <v>35</v>
      </c>
      <c s="23" t="s">
        <v>155</v>
      </c>
      <c s="23" t="s">
        <v>377</v>
      </c>
      <c s="19" t="s">
        <v>37</v>
      </c>
      <c s="24" t="s">
        <v>378</v>
      </c>
      <c s="25" t="s">
        <v>102</v>
      </c>
      <c s="26">
        <v>1.1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2.75">
      <c r="A67" s="27" t="s">
        <v>40</v>
      </c>
      <c r="E67" s="28" t="s">
        <v>37</v>
      </c>
    </row>
    <row r="68" spans="1:5" ht="12.75">
      <c r="A68" s="29" t="s">
        <v>42</v>
      </c>
      <c r="E68" s="30" t="s">
        <v>651</v>
      </c>
    </row>
    <row r="69" spans="1:5" ht="38.25">
      <c r="A69" t="s">
        <v>44</v>
      </c>
      <c r="E69" s="28" t="s">
        <v>380</v>
      </c>
    </row>
    <row r="70" spans="1:18" ht="12.75" customHeight="1">
      <c r="A70" s="5" t="s">
        <v>33</v>
      </c>
      <c s="5"/>
      <c s="34" t="s">
        <v>12</v>
      </c>
      <c s="5"/>
      <c s="21" t="s">
        <v>241</v>
      </c>
      <c s="5"/>
      <c s="5"/>
      <c s="5"/>
      <c s="35">
        <f>0+Q70</f>
      </c>
      <c r="O70">
        <f>0+R70</f>
      </c>
      <c r="Q70">
        <f>0+I71+I75+I79</f>
      </c>
      <c>
        <f>0+O71+O75+O79</f>
      </c>
    </row>
    <row r="71" spans="1:16" ht="12.75">
      <c r="A71" s="19" t="s">
        <v>35</v>
      </c>
      <c s="23" t="s">
        <v>160</v>
      </c>
      <c s="23" t="s">
        <v>247</v>
      </c>
      <c s="19" t="s">
        <v>37</v>
      </c>
      <c s="24" t="s">
        <v>248</v>
      </c>
      <c s="25" t="s">
        <v>102</v>
      </c>
      <c s="26">
        <v>8.82</v>
      </c>
      <c s="26">
        <v>0</v>
      </c>
      <c s="26">
        <f>ROUND(ROUND(H71,2)*ROUND(G71,2),2)</f>
      </c>
      <c r="O71">
        <f>(I71*21)/100</f>
      </c>
      <c t="s">
        <v>12</v>
      </c>
    </row>
    <row r="72" spans="1:5" ht="12.75">
      <c r="A72" s="27" t="s">
        <v>40</v>
      </c>
      <c r="E72" s="28" t="s">
        <v>652</v>
      </c>
    </row>
    <row r="73" spans="1:5" ht="12.75">
      <c r="A73" s="29" t="s">
        <v>42</v>
      </c>
      <c r="E73" s="30" t="s">
        <v>653</v>
      </c>
    </row>
    <row r="74" spans="1:5" ht="38.25">
      <c r="A74" t="s">
        <v>44</v>
      </c>
      <c r="E74" s="28" t="s">
        <v>134</v>
      </c>
    </row>
    <row r="75" spans="1:16" ht="12.75">
      <c r="A75" s="19" t="s">
        <v>35</v>
      </c>
      <c s="23" t="s">
        <v>166</v>
      </c>
      <c s="23" t="s">
        <v>654</v>
      </c>
      <c s="19" t="s">
        <v>37</v>
      </c>
      <c s="24" t="s">
        <v>655</v>
      </c>
      <c s="25" t="s">
        <v>102</v>
      </c>
      <c s="26">
        <v>13</v>
      </c>
      <c s="26">
        <v>0</v>
      </c>
      <c s="26">
        <f>ROUND(ROUND(H75,2)*ROUND(G75,2),2)</f>
      </c>
      <c r="O75">
        <f>(I75*21)/100</f>
      </c>
      <c t="s">
        <v>12</v>
      </c>
    </row>
    <row r="76" spans="1:5" ht="25.5">
      <c r="A76" s="27" t="s">
        <v>40</v>
      </c>
      <c r="E76" s="28" t="s">
        <v>656</v>
      </c>
    </row>
    <row r="77" spans="1:5" ht="25.5">
      <c r="A77" s="29" t="s">
        <v>42</v>
      </c>
      <c r="E77" s="30" t="s">
        <v>657</v>
      </c>
    </row>
    <row r="78" spans="1:5" ht="369.75">
      <c r="A78" t="s">
        <v>44</v>
      </c>
      <c r="E78" s="28" t="s">
        <v>388</v>
      </c>
    </row>
    <row r="79" spans="1:16" ht="12.75">
      <c r="A79" s="19" t="s">
        <v>35</v>
      </c>
      <c s="23" t="s">
        <v>172</v>
      </c>
      <c s="23" t="s">
        <v>658</v>
      </c>
      <c s="19" t="s">
        <v>37</v>
      </c>
      <c s="24" t="s">
        <v>659</v>
      </c>
      <c s="25" t="s">
        <v>89</v>
      </c>
      <c s="26">
        <v>0.98</v>
      </c>
      <c s="26">
        <v>0</v>
      </c>
      <c s="26">
        <f>ROUND(ROUND(H79,2)*ROUND(G79,2),2)</f>
      </c>
      <c r="O79">
        <f>(I79*21)/100</f>
      </c>
      <c t="s">
        <v>12</v>
      </c>
    </row>
    <row r="80" spans="1:5" ht="12.75">
      <c r="A80" s="27" t="s">
        <v>40</v>
      </c>
      <c r="E80" s="28" t="s">
        <v>37</v>
      </c>
    </row>
    <row r="81" spans="1:5" ht="25.5">
      <c r="A81" s="29" t="s">
        <v>42</v>
      </c>
      <c r="E81" s="30" t="s">
        <v>660</v>
      </c>
    </row>
    <row r="82" spans="1:5" ht="267.75">
      <c r="A82" t="s">
        <v>44</v>
      </c>
      <c r="E82" s="28" t="s">
        <v>661</v>
      </c>
    </row>
    <row r="83" spans="1:18" ht="12.75" customHeight="1">
      <c r="A83" s="5" t="s">
        <v>33</v>
      </c>
      <c s="5"/>
      <c s="34" t="s">
        <v>13</v>
      </c>
      <c s="5"/>
      <c s="21" t="s">
        <v>662</v>
      </c>
      <c s="5"/>
      <c s="5"/>
      <c s="5"/>
      <c s="35">
        <f>0+Q83</f>
      </c>
      <c r="O83">
        <f>0+R83</f>
      </c>
      <c r="Q83">
        <f>0+I84+I88</f>
      </c>
      <c>
        <f>0+O84+O88</f>
      </c>
    </row>
    <row r="84" spans="1:16" ht="12.75">
      <c r="A84" s="19" t="s">
        <v>35</v>
      </c>
      <c s="23" t="s">
        <v>177</v>
      </c>
      <c s="23" t="s">
        <v>663</v>
      </c>
      <c s="19" t="s">
        <v>37</v>
      </c>
      <c s="24" t="s">
        <v>664</v>
      </c>
      <c s="25" t="s">
        <v>102</v>
      </c>
      <c s="26">
        <v>11.5</v>
      </c>
      <c s="26">
        <v>0</v>
      </c>
      <c s="26">
        <f>ROUND(ROUND(H84,2)*ROUND(G84,2),2)</f>
      </c>
      <c r="O84">
        <f>(I84*21)/100</f>
      </c>
      <c t="s">
        <v>12</v>
      </c>
    </row>
    <row r="85" spans="1:5" ht="25.5">
      <c r="A85" s="27" t="s">
        <v>40</v>
      </c>
      <c r="E85" s="28" t="s">
        <v>656</v>
      </c>
    </row>
    <row r="86" spans="1:5" ht="25.5">
      <c r="A86" s="29" t="s">
        <v>42</v>
      </c>
      <c r="E86" s="30" t="s">
        <v>665</v>
      </c>
    </row>
    <row r="87" spans="1:5" ht="369.75">
      <c r="A87" t="s">
        <v>44</v>
      </c>
      <c r="E87" s="28" t="s">
        <v>130</v>
      </c>
    </row>
    <row r="88" spans="1:16" ht="12.75">
      <c r="A88" s="19" t="s">
        <v>35</v>
      </c>
      <c s="23" t="s">
        <v>182</v>
      </c>
      <c s="23" t="s">
        <v>666</v>
      </c>
      <c s="19" t="s">
        <v>37</v>
      </c>
      <c s="24" t="s">
        <v>667</v>
      </c>
      <c s="25" t="s">
        <v>89</v>
      </c>
      <c s="26">
        <v>1.01</v>
      </c>
      <c s="26">
        <v>0</v>
      </c>
      <c s="26">
        <f>ROUND(ROUND(H88,2)*ROUND(G88,2),2)</f>
      </c>
      <c r="O88">
        <f>(I88*21)/100</f>
      </c>
      <c t="s">
        <v>12</v>
      </c>
    </row>
    <row r="89" spans="1:5" ht="12.75">
      <c r="A89" s="27" t="s">
        <v>40</v>
      </c>
      <c r="E89" s="28" t="s">
        <v>37</v>
      </c>
    </row>
    <row r="90" spans="1:5" ht="25.5">
      <c r="A90" s="29" t="s">
        <v>42</v>
      </c>
      <c r="E90" s="30" t="s">
        <v>668</v>
      </c>
    </row>
    <row r="91" spans="1:5" ht="267.75">
      <c r="A91" t="s">
        <v>44</v>
      </c>
      <c r="E91" s="28" t="s">
        <v>661</v>
      </c>
    </row>
    <row r="92" spans="1:18" ht="12.75" customHeight="1">
      <c r="A92" s="5" t="s">
        <v>33</v>
      </c>
      <c s="5"/>
      <c s="34" t="s">
        <v>23</v>
      </c>
      <c s="5"/>
      <c s="21" t="s">
        <v>126</v>
      </c>
      <c s="5"/>
      <c s="5"/>
      <c s="5"/>
      <c s="35">
        <f>0+Q92</f>
      </c>
      <c r="O92">
        <f>0+R92</f>
      </c>
      <c r="Q92">
        <f>0+I93+I97</f>
      </c>
      <c>
        <f>0+O93+O97</f>
      </c>
    </row>
    <row r="93" spans="1:16" ht="12.75">
      <c r="A93" s="19" t="s">
        <v>35</v>
      </c>
      <c s="23" t="s">
        <v>187</v>
      </c>
      <c s="23" t="s">
        <v>127</v>
      </c>
      <c s="19" t="s">
        <v>37</v>
      </c>
      <c s="24" t="s">
        <v>128</v>
      </c>
      <c s="25" t="s">
        <v>102</v>
      </c>
      <c s="26">
        <v>5.1</v>
      </c>
      <c s="26">
        <v>0</v>
      </c>
      <c s="26">
        <f>ROUND(ROUND(H93,2)*ROUND(G93,2),2)</f>
      </c>
      <c r="O93">
        <f>(I93*21)/100</f>
      </c>
      <c t="s">
        <v>12</v>
      </c>
    </row>
    <row r="94" spans="1:5" ht="12.75">
      <c r="A94" s="27" t="s">
        <v>40</v>
      </c>
      <c r="E94" s="28" t="s">
        <v>669</v>
      </c>
    </row>
    <row r="95" spans="1:5" ht="25.5">
      <c r="A95" s="29" t="s">
        <v>42</v>
      </c>
      <c r="E95" s="30" t="s">
        <v>670</v>
      </c>
    </row>
    <row r="96" spans="1:5" ht="369.75">
      <c r="A96" t="s">
        <v>44</v>
      </c>
      <c r="E96" s="28" t="s">
        <v>130</v>
      </c>
    </row>
    <row r="97" spans="1:16" ht="12.75">
      <c r="A97" s="19" t="s">
        <v>35</v>
      </c>
      <c s="23" t="s">
        <v>193</v>
      </c>
      <c s="23" t="s">
        <v>671</v>
      </c>
      <c s="19" t="s">
        <v>37</v>
      </c>
      <c s="24" t="s">
        <v>672</v>
      </c>
      <c s="25" t="s">
        <v>89</v>
      </c>
      <c s="26">
        <v>0.35</v>
      </c>
      <c s="26">
        <v>0</v>
      </c>
      <c s="26">
        <f>ROUND(ROUND(H97,2)*ROUND(G97,2),2)</f>
      </c>
      <c r="O97">
        <f>(I97*21)/100</f>
      </c>
      <c t="s">
        <v>12</v>
      </c>
    </row>
    <row r="98" spans="1:5" ht="12.75">
      <c r="A98" s="27" t="s">
        <v>40</v>
      </c>
      <c r="E98" s="28" t="s">
        <v>673</v>
      </c>
    </row>
    <row r="99" spans="1:5" ht="12.75">
      <c r="A99" s="29" t="s">
        <v>42</v>
      </c>
      <c r="E99" s="30" t="s">
        <v>674</v>
      </c>
    </row>
    <row r="100" spans="1:5" ht="178.5">
      <c r="A100" t="s">
        <v>44</v>
      </c>
      <c r="E100" s="28" t="s">
        <v>675</v>
      </c>
    </row>
    <row r="101" spans="1:18" ht="12.75" customHeight="1">
      <c r="A101" s="5" t="s">
        <v>33</v>
      </c>
      <c s="5"/>
      <c s="34" t="s">
        <v>25</v>
      </c>
      <c s="5"/>
      <c s="21" t="s">
        <v>258</v>
      </c>
      <c s="5"/>
      <c s="5"/>
      <c s="5"/>
      <c s="35">
        <f>0+Q101</f>
      </c>
      <c r="O101">
        <f>0+R101</f>
      </c>
      <c r="Q101">
        <f>0+I102+I106</f>
      </c>
      <c>
        <f>0+O102+O106</f>
      </c>
    </row>
    <row r="102" spans="1:16" ht="12.75">
      <c r="A102" s="19" t="s">
        <v>35</v>
      </c>
      <c s="23" t="s">
        <v>198</v>
      </c>
      <c s="23" t="s">
        <v>259</v>
      </c>
      <c s="19" t="s">
        <v>37</v>
      </c>
      <c s="24" t="s">
        <v>260</v>
      </c>
      <c s="25" t="s">
        <v>102</v>
      </c>
      <c s="26">
        <v>1</v>
      </c>
      <c s="26">
        <v>0</v>
      </c>
      <c s="26">
        <f>ROUND(ROUND(H102,2)*ROUND(G102,2),2)</f>
      </c>
      <c r="O102">
        <f>(I102*21)/100</f>
      </c>
      <c t="s">
        <v>12</v>
      </c>
    </row>
    <row r="103" spans="1:5" ht="12.75">
      <c r="A103" s="27" t="s">
        <v>40</v>
      </c>
      <c r="E103" s="28" t="s">
        <v>235</v>
      </c>
    </row>
    <row r="104" spans="1:5" ht="12.75">
      <c r="A104" s="29" t="s">
        <v>42</v>
      </c>
      <c r="E104" s="30" t="s">
        <v>676</v>
      </c>
    </row>
    <row r="105" spans="1:5" ht="51">
      <c r="A105" t="s">
        <v>44</v>
      </c>
      <c r="E105" s="28" t="s">
        <v>263</v>
      </c>
    </row>
    <row r="106" spans="1:16" ht="12.75">
      <c r="A106" s="19" t="s">
        <v>35</v>
      </c>
      <c s="23" t="s">
        <v>276</v>
      </c>
      <c s="23" t="s">
        <v>677</v>
      </c>
      <c s="19" t="s">
        <v>37</v>
      </c>
      <c s="24" t="s">
        <v>678</v>
      </c>
      <c s="25" t="s">
        <v>123</v>
      </c>
      <c s="26">
        <v>2.5</v>
      </c>
      <c s="26">
        <v>0</v>
      </c>
      <c s="26">
        <f>ROUND(ROUND(H106,2)*ROUND(G106,2),2)</f>
      </c>
      <c r="O106">
        <f>(I106*21)/100</f>
      </c>
      <c t="s">
        <v>12</v>
      </c>
    </row>
    <row r="107" spans="1:5" ht="12.75">
      <c r="A107" s="27" t="s">
        <v>40</v>
      </c>
      <c r="E107" s="28" t="s">
        <v>679</v>
      </c>
    </row>
    <row r="108" spans="1:5" ht="12.75">
      <c r="A108" s="29" t="s">
        <v>42</v>
      </c>
      <c r="E108" s="30" t="s">
        <v>680</v>
      </c>
    </row>
    <row r="109" spans="1:5" ht="153">
      <c r="A109" t="s">
        <v>44</v>
      </c>
      <c r="E109" s="28" t="s">
        <v>268</v>
      </c>
    </row>
    <row r="110" spans="1:18" ht="12.75" customHeight="1">
      <c r="A110" s="5" t="s">
        <v>33</v>
      </c>
      <c s="5"/>
      <c s="34" t="s">
        <v>63</v>
      </c>
      <c s="5"/>
      <c s="21" t="s">
        <v>135</v>
      </c>
      <c s="5"/>
      <c s="5"/>
      <c s="5"/>
      <c s="35">
        <f>0+Q110</f>
      </c>
      <c r="O110">
        <f>0+R110</f>
      </c>
      <c r="Q110">
        <f>0+I111+I115</f>
      </c>
      <c>
        <f>0+O111+O115</f>
      </c>
    </row>
    <row r="111" spans="1:16" ht="25.5">
      <c r="A111" s="19" t="s">
        <v>35</v>
      </c>
      <c s="23" t="s">
        <v>282</v>
      </c>
      <c s="23" t="s">
        <v>681</v>
      </c>
      <c s="19" t="s">
        <v>37</v>
      </c>
      <c s="24" t="s">
        <v>682</v>
      </c>
      <c s="25" t="s">
        <v>123</v>
      </c>
      <c s="26">
        <v>61.89</v>
      </c>
      <c s="26">
        <v>0</v>
      </c>
      <c s="26">
        <f>ROUND(ROUND(H111,2)*ROUND(G111,2),2)</f>
      </c>
      <c r="O111">
        <f>(I111*21)/100</f>
      </c>
      <c t="s">
        <v>12</v>
      </c>
    </row>
    <row r="112" spans="1:5" ht="12.75">
      <c r="A112" s="27" t="s">
        <v>40</v>
      </c>
      <c r="E112" s="28" t="s">
        <v>683</v>
      </c>
    </row>
    <row r="113" spans="1:5" ht="12.75">
      <c r="A113" s="29" t="s">
        <v>42</v>
      </c>
      <c r="E113" s="30" t="s">
        <v>684</v>
      </c>
    </row>
    <row r="114" spans="1:5" ht="191.25">
      <c r="A114" t="s">
        <v>44</v>
      </c>
      <c r="E114" s="28" t="s">
        <v>476</v>
      </c>
    </row>
    <row r="115" spans="1:16" ht="12.75">
      <c r="A115" s="19" t="s">
        <v>35</v>
      </c>
      <c s="23" t="s">
        <v>286</v>
      </c>
      <c s="23" t="s">
        <v>685</v>
      </c>
      <c s="19" t="s">
        <v>47</v>
      </c>
      <c s="24" t="s">
        <v>686</v>
      </c>
      <c s="25" t="s">
        <v>123</v>
      </c>
      <c s="26">
        <v>14</v>
      </c>
      <c s="26">
        <v>0</v>
      </c>
      <c s="26">
        <f>ROUND(ROUND(H115,2)*ROUND(G115,2),2)</f>
      </c>
      <c r="O115">
        <f>(I115*21)/100</f>
      </c>
      <c t="s">
        <v>12</v>
      </c>
    </row>
    <row r="116" spans="1:5" ht="25.5">
      <c r="A116" s="27" t="s">
        <v>40</v>
      </c>
      <c r="E116" s="28" t="s">
        <v>687</v>
      </c>
    </row>
    <row r="117" spans="1:5" ht="12.75">
      <c r="A117" s="29" t="s">
        <v>42</v>
      </c>
      <c r="E117" s="30" t="s">
        <v>688</v>
      </c>
    </row>
    <row r="118" spans="1:5" ht="38.25">
      <c r="A118" t="s">
        <v>44</v>
      </c>
      <c r="E118" s="28" t="s">
        <v>689</v>
      </c>
    </row>
    <row r="119" spans="1:18" ht="12.75" customHeight="1">
      <c r="A119" s="5" t="s">
        <v>33</v>
      </c>
      <c s="5"/>
      <c s="34" t="s">
        <v>67</v>
      </c>
      <c s="5"/>
      <c s="21" t="s">
        <v>142</v>
      </c>
      <c s="5"/>
      <c s="5"/>
      <c s="5"/>
      <c s="35">
        <f>0+Q119</f>
      </c>
      <c r="O119">
        <f>0+R119</f>
      </c>
      <c r="Q119">
        <f>0+I120</f>
      </c>
      <c>
        <f>0+O120</f>
      </c>
    </row>
    <row r="120" spans="1:16" ht="12.75">
      <c r="A120" s="19" t="s">
        <v>35</v>
      </c>
      <c s="23" t="s">
        <v>290</v>
      </c>
      <c s="23" t="s">
        <v>690</v>
      </c>
      <c s="19" t="s">
        <v>37</v>
      </c>
      <c s="24" t="s">
        <v>691</v>
      </c>
      <c s="25" t="s">
        <v>146</v>
      </c>
      <c s="26">
        <v>25</v>
      </c>
      <c s="26">
        <v>0</v>
      </c>
      <c s="26">
        <f>ROUND(ROUND(H120,2)*ROUND(G120,2),2)</f>
      </c>
      <c r="O120">
        <f>(I120*21)/100</f>
      </c>
      <c t="s">
        <v>12</v>
      </c>
    </row>
    <row r="121" spans="1:5" ht="12.75">
      <c r="A121" s="27" t="s">
        <v>40</v>
      </c>
      <c r="E121" s="28" t="s">
        <v>692</v>
      </c>
    </row>
    <row r="122" spans="1:5" ht="12.75">
      <c r="A122" s="29" t="s">
        <v>42</v>
      </c>
      <c r="E122" s="30" t="s">
        <v>693</v>
      </c>
    </row>
    <row r="123" spans="1:5" ht="242.25">
      <c r="A123" t="s">
        <v>44</v>
      </c>
      <c r="E123" s="28" t="s">
        <v>165</v>
      </c>
    </row>
    <row r="124" spans="1:18" ht="12.75" customHeight="1">
      <c r="A124" s="5" t="s">
        <v>33</v>
      </c>
      <c s="5"/>
      <c s="34" t="s">
        <v>30</v>
      </c>
      <c s="5"/>
      <c s="21" t="s">
        <v>186</v>
      </c>
      <c s="5"/>
      <c s="5"/>
      <c s="5"/>
      <c s="35">
        <f>0+Q124</f>
      </c>
      <c r="O124">
        <f>0+R124</f>
      </c>
      <c r="Q124">
        <f>0+I125</f>
      </c>
      <c>
        <f>0+O125</f>
      </c>
    </row>
    <row r="125" spans="1:16" ht="12.75">
      <c r="A125" s="19" t="s">
        <v>35</v>
      </c>
      <c s="23" t="s">
        <v>296</v>
      </c>
      <c s="23" t="s">
        <v>607</v>
      </c>
      <c s="19" t="s">
        <v>47</v>
      </c>
      <c s="24" t="s">
        <v>608</v>
      </c>
      <c s="25" t="s">
        <v>102</v>
      </c>
      <c s="26">
        <v>23.3</v>
      </c>
      <c s="26">
        <v>0</v>
      </c>
      <c s="26">
        <f>ROUND(ROUND(H125,2)*ROUND(G125,2),2)</f>
      </c>
      <c r="O125">
        <f>(I125*21)/100</f>
      </c>
      <c t="s">
        <v>12</v>
      </c>
    </row>
    <row r="126" spans="1:5" ht="25.5">
      <c r="A126" s="27" t="s">
        <v>40</v>
      </c>
      <c r="E126" s="28" t="s">
        <v>694</v>
      </c>
    </row>
    <row r="127" spans="1:5" ht="25.5">
      <c r="A127" s="29" t="s">
        <v>42</v>
      </c>
      <c r="E127" s="30" t="s">
        <v>695</v>
      </c>
    </row>
    <row r="128" spans="1:5" ht="102">
      <c r="A128" t="s">
        <v>44</v>
      </c>
      <c r="E128" s="28" t="s">
        <v>610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0+O8+O29+O78+O87+O208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696</v>
      </c>
      <c s="31">
        <f>0+I8+I29+I78+I87+I208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696</v>
      </c>
      <c s="5"/>
      <c s="14" t="s">
        <v>697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35</v>
      </c>
      <c s="23" t="s">
        <v>19</v>
      </c>
      <c s="23" t="s">
        <v>87</v>
      </c>
      <c s="19" t="s">
        <v>47</v>
      </c>
      <c s="24" t="s">
        <v>88</v>
      </c>
      <c s="25" t="s">
        <v>89</v>
      </c>
      <c s="26">
        <v>1238.82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90</v>
      </c>
    </row>
    <row r="11" spans="1:5" ht="12.75">
      <c r="A11" s="29" t="s">
        <v>42</v>
      </c>
      <c r="E11" s="30" t="s">
        <v>698</v>
      </c>
    </row>
    <row r="12" spans="1:5" ht="25.5">
      <c r="A12" t="s">
        <v>44</v>
      </c>
      <c r="E12" s="28" t="s">
        <v>92</v>
      </c>
    </row>
    <row r="13" spans="1:16" ht="12.75">
      <c r="A13" s="19" t="s">
        <v>35</v>
      </c>
      <c s="23" t="s">
        <v>12</v>
      </c>
      <c s="23" t="s">
        <v>87</v>
      </c>
      <c s="19" t="s">
        <v>53</v>
      </c>
      <c s="24" t="s">
        <v>88</v>
      </c>
      <c s="25" t="s">
        <v>89</v>
      </c>
      <c s="26">
        <v>382.91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206</v>
      </c>
    </row>
    <row r="15" spans="1:5" ht="12.75">
      <c r="A15" s="29" t="s">
        <v>42</v>
      </c>
      <c r="E15" s="30" t="s">
        <v>699</v>
      </c>
    </row>
    <row r="16" spans="1:5" ht="25.5">
      <c r="A16" t="s">
        <v>44</v>
      </c>
      <c r="E16" s="28" t="s">
        <v>92</v>
      </c>
    </row>
    <row r="17" spans="1:16" ht="12.75">
      <c r="A17" s="19" t="s">
        <v>35</v>
      </c>
      <c s="23" t="s">
        <v>13</v>
      </c>
      <c s="23" t="s">
        <v>93</v>
      </c>
      <c s="19" t="s">
        <v>37</v>
      </c>
      <c s="24" t="s">
        <v>94</v>
      </c>
      <c s="25" t="s">
        <v>89</v>
      </c>
      <c s="26">
        <v>4.11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700</v>
      </c>
    </row>
    <row r="19" spans="1:5" ht="12.75">
      <c r="A19" s="29" t="s">
        <v>42</v>
      </c>
      <c r="E19" s="30" t="s">
        <v>701</v>
      </c>
    </row>
    <row r="20" spans="1:5" ht="25.5">
      <c r="A20" t="s">
        <v>44</v>
      </c>
      <c r="E20" s="28" t="s">
        <v>92</v>
      </c>
    </row>
    <row r="21" spans="1:16" ht="12.75">
      <c r="A21" s="19" t="s">
        <v>35</v>
      </c>
      <c s="23" t="s">
        <v>23</v>
      </c>
      <c s="23" t="s">
        <v>702</v>
      </c>
      <c s="19" t="s">
        <v>37</v>
      </c>
      <c s="24" t="s">
        <v>703</v>
      </c>
      <c s="25" t="s">
        <v>49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102">
      <c r="A22" s="27" t="s">
        <v>40</v>
      </c>
      <c r="E22" s="28" t="s">
        <v>704</v>
      </c>
    </row>
    <row r="23" spans="1:5" ht="12.75">
      <c r="A23" s="29" t="s">
        <v>42</v>
      </c>
      <c r="E23" s="30" t="s">
        <v>51</v>
      </c>
    </row>
    <row r="24" spans="1:5" ht="12.75">
      <c r="A24" t="s">
        <v>44</v>
      </c>
      <c r="E24" s="28" t="s">
        <v>45</v>
      </c>
    </row>
    <row r="25" spans="1:16" ht="12.75">
      <c r="A25" s="19" t="s">
        <v>35</v>
      </c>
      <c s="23" t="s">
        <v>25</v>
      </c>
      <c s="23" t="s">
        <v>36</v>
      </c>
      <c s="19" t="s">
        <v>37</v>
      </c>
      <c s="24" t="s">
        <v>38</v>
      </c>
      <c s="25" t="s">
        <v>49</v>
      </c>
      <c s="26">
        <v>1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12.75">
      <c r="A26" s="27" t="s">
        <v>40</v>
      </c>
      <c r="E26" s="28" t="s">
        <v>705</v>
      </c>
    </row>
    <row r="27" spans="1:5" ht="38.25">
      <c r="A27" s="29" t="s">
        <v>42</v>
      </c>
      <c r="E27" s="30" t="s">
        <v>706</v>
      </c>
    </row>
    <row r="28" spans="1:5" ht="12.75">
      <c r="A28" t="s">
        <v>44</v>
      </c>
      <c r="E28" s="28" t="s">
        <v>45</v>
      </c>
    </row>
    <row r="29" spans="1:18" ht="12.75" customHeight="1">
      <c r="A29" s="5" t="s">
        <v>33</v>
      </c>
      <c s="5"/>
      <c s="34" t="s">
        <v>19</v>
      </c>
      <c s="5"/>
      <c s="21" t="s">
        <v>99</v>
      </c>
      <c s="5"/>
      <c s="5"/>
      <c s="5"/>
      <c s="35">
        <f>0+Q29</f>
      </c>
      <c r="O29">
        <f>0+R29</f>
      </c>
      <c r="Q29">
        <f>0+I30+I34+I38+I42+I46+I50+I54+I58+I62+I66+I70+I74</f>
      </c>
      <c>
        <f>0+O30+O34+O38+O42+O46+O50+O54+O58+O62+O66+O70+O74</f>
      </c>
    </row>
    <row r="30" spans="1:16" ht="12.75">
      <c r="A30" s="19" t="s">
        <v>35</v>
      </c>
      <c s="23" t="s">
        <v>27</v>
      </c>
      <c s="23" t="s">
        <v>320</v>
      </c>
      <c s="19" t="s">
        <v>37</v>
      </c>
      <c s="24" t="s">
        <v>321</v>
      </c>
      <c s="25" t="s">
        <v>123</v>
      </c>
      <c s="26">
        <v>13.2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707</v>
      </c>
    </row>
    <row r="32" spans="1:5" ht="25.5">
      <c r="A32" s="29" t="s">
        <v>42</v>
      </c>
      <c r="E32" s="30" t="s">
        <v>708</v>
      </c>
    </row>
    <row r="33" spans="1:5" ht="12.75">
      <c r="A33" t="s">
        <v>44</v>
      </c>
      <c r="E33" s="28" t="s">
        <v>323</v>
      </c>
    </row>
    <row r="34" spans="1:16" ht="25.5">
      <c r="A34" s="19" t="s">
        <v>35</v>
      </c>
      <c s="23" t="s">
        <v>63</v>
      </c>
      <c s="23" t="s">
        <v>709</v>
      </c>
      <c s="19" t="s">
        <v>37</v>
      </c>
      <c s="24" t="s">
        <v>710</v>
      </c>
      <c s="25" t="s">
        <v>102</v>
      </c>
      <c s="26">
        <v>201.53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711</v>
      </c>
    </row>
    <row r="36" spans="1:5" ht="25.5">
      <c r="A36" s="29" t="s">
        <v>42</v>
      </c>
      <c r="E36" s="30" t="s">
        <v>712</v>
      </c>
    </row>
    <row r="37" spans="1:5" ht="63.75">
      <c r="A37" t="s">
        <v>44</v>
      </c>
      <c r="E37" s="28" t="s">
        <v>213</v>
      </c>
    </row>
    <row r="38" spans="1:16" ht="12.75">
      <c r="A38" s="19" t="s">
        <v>35</v>
      </c>
      <c s="23" t="s">
        <v>67</v>
      </c>
      <c s="23" t="s">
        <v>713</v>
      </c>
      <c s="19" t="s">
        <v>37</v>
      </c>
      <c s="24" t="s">
        <v>714</v>
      </c>
      <c s="25" t="s">
        <v>102</v>
      </c>
      <c s="26">
        <v>1.32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715</v>
      </c>
    </row>
    <row r="40" spans="1:5" ht="38.25">
      <c r="A40" s="29" t="s">
        <v>42</v>
      </c>
      <c r="E40" s="30" t="s">
        <v>716</v>
      </c>
    </row>
    <row r="41" spans="1:5" ht="306">
      <c r="A41" t="s">
        <v>44</v>
      </c>
      <c r="E41" s="28" t="s">
        <v>717</v>
      </c>
    </row>
    <row r="42" spans="1:16" ht="12.75">
      <c r="A42" s="19" t="s">
        <v>35</v>
      </c>
      <c s="23" t="s">
        <v>30</v>
      </c>
      <c s="23" t="s">
        <v>718</v>
      </c>
      <c s="19" t="s">
        <v>37</v>
      </c>
      <c s="24" t="s">
        <v>719</v>
      </c>
      <c s="25" t="s">
        <v>102</v>
      </c>
      <c s="26">
        <v>1236.44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720</v>
      </c>
    </row>
    <row r="44" spans="1:5" ht="89.25">
      <c r="A44" s="29" t="s">
        <v>42</v>
      </c>
      <c r="E44" s="30" t="s">
        <v>721</v>
      </c>
    </row>
    <row r="45" spans="1:5" ht="318.75">
      <c r="A45" t="s">
        <v>44</v>
      </c>
      <c r="E45" s="28" t="s">
        <v>105</v>
      </c>
    </row>
    <row r="46" spans="1:16" ht="12.75">
      <c r="A46" s="19" t="s">
        <v>35</v>
      </c>
      <c s="23" t="s">
        <v>32</v>
      </c>
      <c s="23" t="s">
        <v>722</v>
      </c>
      <c s="19" t="s">
        <v>37</v>
      </c>
      <c s="24" t="s">
        <v>723</v>
      </c>
      <c s="25" t="s">
        <v>102</v>
      </c>
      <c s="26">
        <v>1236.44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37</v>
      </c>
    </row>
    <row r="48" spans="1:5" ht="12.75">
      <c r="A48" s="29" t="s">
        <v>42</v>
      </c>
      <c r="E48" s="30" t="s">
        <v>724</v>
      </c>
    </row>
    <row r="49" spans="1:5" ht="191.25">
      <c r="A49" t="s">
        <v>44</v>
      </c>
      <c r="E49" s="28" t="s">
        <v>725</v>
      </c>
    </row>
    <row r="50" spans="1:16" ht="12.75">
      <c r="A50" s="19" t="s">
        <v>35</v>
      </c>
      <c s="23" t="s">
        <v>80</v>
      </c>
      <c s="23" t="s">
        <v>109</v>
      </c>
      <c s="19" t="s">
        <v>37</v>
      </c>
      <c s="24" t="s">
        <v>110</v>
      </c>
      <c s="25" t="s">
        <v>102</v>
      </c>
      <c s="26">
        <v>695.04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726</v>
      </c>
    </row>
    <row r="52" spans="1:5" ht="89.25">
      <c r="A52" s="29" t="s">
        <v>42</v>
      </c>
      <c r="E52" s="30" t="s">
        <v>727</v>
      </c>
    </row>
    <row r="53" spans="1:5" ht="229.5">
      <c r="A53" t="s">
        <v>44</v>
      </c>
      <c r="E53" s="28" t="s">
        <v>113</v>
      </c>
    </row>
    <row r="54" spans="1:16" ht="12.75">
      <c r="A54" s="19" t="s">
        <v>35</v>
      </c>
      <c s="23" t="s">
        <v>136</v>
      </c>
      <c s="23" t="s">
        <v>114</v>
      </c>
      <c s="19" t="s">
        <v>37</v>
      </c>
      <c s="24" t="s">
        <v>115</v>
      </c>
      <c s="25" t="s">
        <v>102</v>
      </c>
      <c s="26">
        <v>395.68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12.75">
      <c r="A55" s="27" t="s">
        <v>40</v>
      </c>
      <c r="E55" s="28" t="s">
        <v>116</v>
      </c>
    </row>
    <row r="56" spans="1:5" ht="89.25">
      <c r="A56" s="29" t="s">
        <v>42</v>
      </c>
      <c r="E56" s="30" t="s">
        <v>728</v>
      </c>
    </row>
    <row r="57" spans="1:5" ht="293.25">
      <c r="A57" t="s">
        <v>44</v>
      </c>
      <c r="E57" s="28" t="s">
        <v>118</v>
      </c>
    </row>
    <row r="58" spans="1:16" ht="12.75">
      <c r="A58" s="19" t="s">
        <v>35</v>
      </c>
      <c s="23" t="s">
        <v>143</v>
      </c>
      <c s="23" t="s">
        <v>121</v>
      </c>
      <c s="19" t="s">
        <v>37</v>
      </c>
      <c s="24" t="s">
        <v>122</v>
      </c>
      <c s="25" t="s">
        <v>123</v>
      </c>
      <c s="26">
        <v>985.48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12.75">
      <c r="A59" s="27" t="s">
        <v>40</v>
      </c>
      <c r="E59" s="28" t="s">
        <v>37</v>
      </c>
    </row>
    <row r="60" spans="1:5" ht="76.5">
      <c r="A60" s="29" t="s">
        <v>42</v>
      </c>
      <c r="E60" s="30" t="s">
        <v>729</v>
      </c>
    </row>
    <row r="61" spans="1:5" ht="25.5">
      <c r="A61" t="s">
        <v>44</v>
      </c>
      <c r="E61" s="28" t="s">
        <v>125</v>
      </c>
    </row>
    <row r="62" spans="1:16" ht="12.75">
      <c r="A62" s="19" t="s">
        <v>35</v>
      </c>
      <c s="23" t="s">
        <v>150</v>
      </c>
      <c s="23" t="s">
        <v>730</v>
      </c>
      <c s="19" t="s">
        <v>37</v>
      </c>
      <c s="24" t="s">
        <v>731</v>
      </c>
      <c s="25" t="s">
        <v>123</v>
      </c>
      <c s="26">
        <v>13.2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12.75">
      <c r="A63" s="27" t="s">
        <v>40</v>
      </c>
      <c r="E63" s="28" t="s">
        <v>37</v>
      </c>
    </row>
    <row r="64" spans="1:5" ht="25.5">
      <c r="A64" s="29" t="s">
        <v>42</v>
      </c>
      <c r="E64" s="30" t="s">
        <v>708</v>
      </c>
    </row>
    <row r="65" spans="1:5" ht="38.25">
      <c r="A65" t="s">
        <v>44</v>
      </c>
      <c r="E65" s="28" t="s">
        <v>369</v>
      </c>
    </row>
    <row r="66" spans="1:16" ht="12.75">
      <c r="A66" s="19" t="s">
        <v>35</v>
      </c>
      <c s="23" t="s">
        <v>155</v>
      </c>
      <c s="23" t="s">
        <v>641</v>
      </c>
      <c s="19" t="s">
        <v>37</v>
      </c>
      <c s="24" t="s">
        <v>642</v>
      </c>
      <c s="25" t="s">
        <v>123</v>
      </c>
      <c s="26">
        <v>13.2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2.75">
      <c r="A67" s="27" t="s">
        <v>40</v>
      </c>
      <c r="E67" s="28" t="s">
        <v>37</v>
      </c>
    </row>
    <row r="68" spans="1:5" ht="25.5">
      <c r="A68" s="29" t="s">
        <v>42</v>
      </c>
      <c r="E68" s="30" t="s">
        <v>708</v>
      </c>
    </row>
    <row r="69" spans="1:5" ht="25.5">
      <c r="A69" t="s">
        <v>44</v>
      </c>
      <c r="E69" s="28" t="s">
        <v>643</v>
      </c>
    </row>
    <row r="70" spans="1:16" ht="12.75">
      <c r="A70" s="19" t="s">
        <v>35</v>
      </c>
      <c s="23" t="s">
        <v>160</v>
      </c>
      <c s="23" t="s">
        <v>373</v>
      </c>
      <c s="19" t="s">
        <v>37</v>
      </c>
      <c s="24" t="s">
        <v>374</v>
      </c>
      <c s="25" t="s">
        <v>123</v>
      </c>
      <c s="26">
        <v>13.2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12.75">
      <c r="A71" s="27" t="s">
        <v>40</v>
      </c>
      <c r="E71" s="28" t="s">
        <v>37</v>
      </c>
    </row>
    <row r="72" spans="1:5" ht="25.5">
      <c r="A72" s="29" t="s">
        <v>42</v>
      </c>
      <c r="E72" s="30" t="s">
        <v>708</v>
      </c>
    </row>
    <row r="73" spans="1:5" ht="38.25">
      <c r="A73" t="s">
        <v>44</v>
      </c>
      <c r="E73" s="28" t="s">
        <v>376</v>
      </c>
    </row>
    <row r="74" spans="1:16" ht="12.75">
      <c r="A74" s="19" t="s">
        <v>35</v>
      </c>
      <c s="23" t="s">
        <v>166</v>
      </c>
      <c s="23" t="s">
        <v>377</v>
      </c>
      <c s="19" t="s">
        <v>37</v>
      </c>
      <c s="24" t="s">
        <v>378</v>
      </c>
      <c s="25" t="s">
        <v>102</v>
      </c>
      <c s="26">
        <v>1.32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12.75">
      <c r="A75" s="27" t="s">
        <v>40</v>
      </c>
      <c r="E75" s="28" t="s">
        <v>37</v>
      </c>
    </row>
    <row r="76" spans="1:5" ht="12.75">
      <c r="A76" s="29" t="s">
        <v>42</v>
      </c>
      <c r="E76" s="30" t="s">
        <v>732</v>
      </c>
    </row>
    <row r="77" spans="1:5" ht="38.25">
      <c r="A77" t="s">
        <v>44</v>
      </c>
      <c r="E77" s="28" t="s">
        <v>380</v>
      </c>
    </row>
    <row r="78" spans="1:18" ht="12.75" customHeight="1">
      <c r="A78" s="5" t="s">
        <v>33</v>
      </c>
      <c s="5"/>
      <c s="34" t="s">
        <v>23</v>
      </c>
      <c s="5"/>
      <c s="21" t="s">
        <v>126</v>
      </c>
      <c s="5"/>
      <c s="5"/>
      <c s="5"/>
      <c s="35">
        <f>0+Q78</f>
      </c>
      <c r="O78">
        <f>0+R78</f>
      </c>
      <c r="Q78">
        <f>0+I79+I83</f>
      </c>
      <c>
        <f>0+O79+O83</f>
      </c>
    </row>
    <row r="79" spans="1:16" ht="12.75">
      <c r="A79" s="19" t="s">
        <v>35</v>
      </c>
      <c s="23" t="s">
        <v>172</v>
      </c>
      <c s="23" t="s">
        <v>393</v>
      </c>
      <c s="19" t="s">
        <v>37</v>
      </c>
      <c s="24" t="s">
        <v>394</v>
      </c>
      <c s="25" t="s">
        <v>102</v>
      </c>
      <c s="26">
        <v>19.75</v>
      </c>
      <c s="26">
        <v>0</v>
      </c>
      <c s="26">
        <f>ROUND(ROUND(H79,2)*ROUND(G79,2),2)</f>
      </c>
      <c r="O79">
        <f>(I79*21)/100</f>
      </c>
      <c t="s">
        <v>12</v>
      </c>
    </row>
    <row r="80" spans="1:5" ht="12.75">
      <c r="A80" s="27" t="s">
        <v>40</v>
      </c>
      <c r="E80" s="28" t="s">
        <v>733</v>
      </c>
    </row>
    <row r="81" spans="1:5" ht="63.75">
      <c r="A81" s="29" t="s">
        <v>42</v>
      </c>
      <c r="E81" s="30" t="s">
        <v>734</v>
      </c>
    </row>
    <row r="82" spans="1:5" ht="369.75">
      <c r="A82" t="s">
        <v>44</v>
      </c>
      <c r="E82" s="28" t="s">
        <v>130</v>
      </c>
    </row>
    <row r="83" spans="1:16" ht="12.75">
      <c r="A83" s="19" t="s">
        <v>35</v>
      </c>
      <c s="23" t="s">
        <v>177</v>
      </c>
      <c s="23" t="s">
        <v>131</v>
      </c>
      <c s="19" t="s">
        <v>37</v>
      </c>
      <c s="24" t="s">
        <v>132</v>
      </c>
      <c s="25" t="s">
        <v>102</v>
      </c>
      <c s="26">
        <v>146.33</v>
      </c>
      <c s="26">
        <v>0</v>
      </c>
      <c s="26">
        <f>ROUND(ROUND(H83,2)*ROUND(G83,2),2)</f>
      </c>
      <c r="O83">
        <f>(I83*21)/100</f>
      </c>
      <c t="s">
        <v>12</v>
      </c>
    </row>
    <row r="84" spans="1:5" ht="12.75">
      <c r="A84" s="27" t="s">
        <v>40</v>
      </c>
      <c r="E84" s="28" t="s">
        <v>116</v>
      </c>
    </row>
    <row r="85" spans="1:5" ht="76.5">
      <c r="A85" s="29" t="s">
        <v>42</v>
      </c>
      <c r="E85" s="30" t="s">
        <v>735</v>
      </c>
    </row>
    <row r="86" spans="1:5" ht="38.25">
      <c r="A86" t="s">
        <v>44</v>
      </c>
      <c r="E86" s="28" t="s">
        <v>134</v>
      </c>
    </row>
    <row r="87" spans="1:18" ht="12.75" customHeight="1">
      <c r="A87" s="5" t="s">
        <v>33</v>
      </c>
      <c s="5"/>
      <c s="34" t="s">
        <v>67</v>
      </c>
      <c s="5"/>
      <c s="21" t="s">
        <v>142</v>
      </c>
      <c s="5"/>
      <c s="5"/>
      <c s="5"/>
      <c s="35">
        <f>0+Q87</f>
      </c>
      <c r="O87">
        <f>0+R87</f>
      </c>
      <c r="Q87">
        <f>0+I88+I92+I96+I100+I104+I108+I112+I116+I120+I124+I128+I132+I136+I140+I144+I148+I152+I156+I160+I164+I168+I172+I176+I180+I184+I188+I192+I196+I200+I204</f>
      </c>
      <c>
        <f>0+O88+O92+O96+O100+O104+O108+O112+O116+O120+O124+O128+O132+O136+O140+O144+O148+O152+O156+O160+O164+O168+O172+O176+O180+O184+O188+O192+O196+O200+O204</f>
      </c>
    </row>
    <row r="88" spans="1:16" ht="12.75">
      <c r="A88" s="19" t="s">
        <v>35</v>
      </c>
      <c s="23" t="s">
        <v>182</v>
      </c>
      <c s="23" t="s">
        <v>736</v>
      </c>
      <c s="19" t="s">
        <v>47</v>
      </c>
      <c s="24" t="s">
        <v>737</v>
      </c>
      <c s="25" t="s">
        <v>146</v>
      </c>
      <c s="26">
        <v>266.9</v>
      </c>
      <c s="26">
        <v>0</v>
      </c>
      <c s="26">
        <f>ROUND(ROUND(H88,2)*ROUND(G88,2),2)</f>
      </c>
      <c r="O88">
        <f>(I88*21)/100</f>
      </c>
      <c t="s">
        <v>12</v>
      </c>
    </row>
    <row r="89" spans="1:5" ht="38.25">
      <c r="A89" s="27" t="s">
        <v>40</v>
      </c>
      <c r="E89" s="28" t="s">
        <v>738</v>
      </c>
    </row>
    <row r="90" spans="1:5" ht="12.75">
      <c r="A90" s="29" t="s">
        <v>42</v>
      </c>
      <c r="E90" s="30" t="s">
        <v>739</v>
      </c>
    </row>
    <row r="91" spans="1:5" ht="255">
      <c r="A91" t="s">
        <v>44</v>
      </c>
      <c r="E91" s="28" t="s">
        <v>740</v>
      </c>
    </row>
    <row r="92" spans="1:16" ht="12.75">
      <c r="A92" s="19" t="s">
        <v>35</v>
      </c>
      <c s="23" t="s">
        <v>187</v>
      </c>
      <c s="23" t="s">
        <v>741</v>
      </c>
      <c s="19" t="s">
        <v>47</v>
      </c>
      <c s="24" t="s">
        <v>742</v>
      </c>
      <c s="25" t="s">
        <v>146</v>
      </c>
      <c s="26">
        <v>30.4</v>
      </c>
      <c s="26">
        <v>0</v>
      </c>
      <c s="26">
        <f>ROUND(ROUND(H92,2)*ROUND(G92,2),2)</f>
      </c>
      <c r="O92">
        <f>(I92*21)/100</f>
      </c>
      <c t="s">
        <v>12</v>
      </c>
    </row>
    <row r="93" spans="1:5" ht="38.25">
      <c r="A93" s="27" t="s">
        <v>40</v>
      </c>
      <c r="E93" s="28" t="s">
        <v>743</v>
      </c>
    </row>
    <row r="94" spans="1:5" ht="38.25">
      <c r="A94" s="29" t="s">
        <v>42</v>
      </c>
      <c r="E94" s="30" t="s">
        <v>744</v>
      </c>
    </row>
    <row r="95" spans="1:5" ht="255">
      <c r="A95" t="s">
        <v>44</v>
      </c>
      <c r="E95" s="28" t="s">
        <v>740</v>
      </c>
    </row>
    <row r="96" spans="1:16" ht="12.75">
      <c r="A96" s="19" t="s">
        <v>35</v>
      </c>
      <c s="23" t="s">
        <v>193</v>
      </c>
      <c s="23" t="s">
        <v>745</v>
      </c>
      <c s="19" t="s">
        <v>47</v>
      </c>
      <c s="24" t="s">
        <v>746</v>
      </c>
      <c s="25" t="s">
        <v>146</v>
      </c>
      <c s="26">
        <v>227.7</v>
      </c>
      <c s="26">
        <v>0</v>
      </c>
      <c s="26">
        <f>ROUND(ROUND(H96,2)*ROUND(G96,2),2)</f>
      </c>
      <c r="O96">
        <f>(I96*21)/100</f>
      </c>
      <c t="s">
        <v>12</v>
      </c>
    </row>
    <row r="97" spans="1:5" ht="38.25">
      <c r="A97" s="27" t="s">
        <v>40</v>
      </c>
      <c r="E97" s="28" t="s">
        <v>747</v>
      </c>
    </row>
    <row r="98" spans="1:5" ht="12.75">
      <c r="A98" s="29" t="s">
        <v>42</v>
      </c>
      <c r="E98" s="30" t="s">
        <v>748</v>
      </c>
    </row>
    <row r="99" spans="1:5" ht="255">
      <c r="A99" t="s">
        <v>44</v>
      </c>
      <c r="E99" s="28" t="s">
        <v>740</v>
      </c>
    </row>
    <row r="100" spans="1:16" ht="12.75">
      <c r="A100" s="19" t="s">
        <v>35</v>
      </c>
      <c s="23" t="s">
        <v>198</v>
      </c>
      <c s="23" t="s">
        <v>749</v>
      </c>
      <c s="19" t="s">
        <v>47</v>
      </c>
      <c s="24" t="s">
        <v>750</v>
      </c>
      <c s="25" t="s">
        <v>146</v>
      </c>
      <c s="26">
        <v>361.7</v>
      </c>
      <c s="26">
        <v>0</v>
      </c>
      <c s="26">
        <f>ROUND(ROUND(H100,2)*ROUND(G100,2),2)</f>
      </c>
      <c r="O100">
        <f>(I100*21)/100</f>
      </c>
      <c t="s">
        <v>12</v>
      </c>
    </row>
    <row r="101" spans="1:5" ht="38.25">
      <c r="A101" s="27" t="s">
        <v>40</v>
      </c>
      <c r="E101" s="28" t="s">
        <v>751</v>
      </c>
    </row>
    <row r="102" spans="1:5" ht="12.75">
      <c r="A102" s="29" t="s">
        <v>42</v>
      </c>
      <c r="E102" s="30" t="s">
        <v>752</v>
      </c>
    </row>
    <row r="103" spans="1:5" ht="255">
      <c r="A103" t="s">
        <v>44</v>
      </c>
      <c r="E103" s="28" t="s">
        <v>740</v>
      </c>
    </row>
    <row r="104" spans="1:16" ht="12.75">
      <c r="A104" s="19" t="s">
        <v>35</v>
      </c>
      <c s="23" t="s">
        <v>276</v>
      </c>
      <c s="23" t="s">
        <v>161</v>
      </c>
      <c s="19" t="s">
        <v>37</v>
      </c>
      <c s="24" t="s">
        <v>162</v>
      </c>
      <c s="25" t="s">
        <v>146</v>
      </c>
      <c s="26">
        <v>886.8</v>
      </c>
      <c s="26">
        <v>0</v>
      </c>
      <c s="26">
        <f>ROUND(ROUND(H104,2)*ROUND(G104,2),2)</f>
      </c>
      <c r="O104">
        <f>(I104*21)/100</f>
      </c>
      <c t="s">
        <v>12</v>
      </c>
    </row>
    <row r="105" spans="1:5" ht="12.75">
      <c r="A105" s="27" t="s">
        <v>40</v>
      </c>
      <c r="E105" s="28" t="s">
        <v>163</v>
      </c>
    </row>
    <row r="106" spans="1:5" ht="51">
      <c r="A106" s="29" t="s">
        <v>42</v>
      </c>
      <c r="E106" s="30" t="s">
        <v>753</v>
      </c>
    </row>
    <row r="107" spans="1:5" ht="242.25">
      <c r="A107" t="s">
        <v>44</v>
      </c>
      <c r="E107" s="28" t="s">
        <v>165</v>
      </c>
    </row>
    <row r="108" spans="1:16" ht="12.75">
      <c r="A108" s="19" t="s">
        <v>35</v>
      </c>
      <c s="23" t="s">
        <v>282</v>
      </c>
      <c s="23" t="s">
        <v>754</v>
      </c>
      <c s="19" t="s">
        <v>37</v>
      </c>
      <c s="24" t="s">
        <v>755</v>
      </c>
      <c s="25" t="s">
        <v>77</v>
      </c>
      <c s="26">
        <v>10</v>
      </c>
      <c s="26">
        <v>0</v>
      </c>
      <c s="26">
        <f>ROUND(ROUND(H108,2)*ROUND(G108,2),2)</f>
      </c>
      <c r="O108">
        <f>(I108*21)/100</f>
      </c>
      <c t="s">
        <v>12</v>
      </c>
    </row>
    <row r="109" spans="1:5" ht="12.75">
      <c r="A109" s="27" t="s">
        <v>40</v>
      </c>
      <c r="E109" s="28" t="s">
        <v>756</v>
      </c>
    </row>
    <row r="110" spans="1:5" ht="12.75">
      <c r="A110" s="29" t="s">
        <v>42</v>
      </c>
      <c r="E110" s="30" t="s">
        <v>757</v>
      </c>
    </row>
    <row r="111" spans="1:5" ht="25.5">
      <c r="A111" t="s">
        <v>44</v>
      </c>
      <c r="E111" s="28" t="s">
        <v>758</v>
      </c>
    </row>
    <row r="112" spans="1:16" ht="12.75">
      <c r="A112" s="19" t="s">
        <v>35</v>
      </c>
      <c s="23" t="s">
        <v>286</v>
      </c>
      <c s="23" t="s">
        <v>759</v>
      </c>
      <c s="19" t="s">
        <v>37</v>
      </c>
      <c s="24" t="s">
        <v>760</v>
      </c>
      <c s="25" t="s">
        <v>77</v>
      </c>
      <c s="26">
        <v>2</v>
      </c>
      <c s="26">
        <v>0</v>
      </c>
      <c s="26">
        <f>ROUND(ROUND(H112,2)*ROUND(G112,2),2)</f>
      </c>
      <c r="O112">
        <f>(I112*21)/100</f>
      </c>
      <c t="s">
        <v>12</v>
      </c>
    </row>
    <row r="113" spans="1:5" ht="12.75">
      <c r="A113" s="27" t="s">
        <v>40</v>
      </c>
      <c r="E113" s="28" t="s">
        <v>761</v>
      </c>
    </row>
    <row r="114" spans="1:5" ht="12.75">
      <c r="A114" s="29" t="s">
        <v>42</v>
      </c>
      <c r="E114" s="30" t="s">
        <v>762</v>
      </c>
    </row>
    <row r="115" spans="1:5" ht="25.5">
      <c r="A115" t="s">
        <v>44</v>
      </c>
      <c r="E115" s="28" t="s">
        <v>758</v>
      </c>
    </row>
    <row r="116" spans="1:16" ht="12.75">
      <c r="A116" s="19" t="s">
        <v>35</v>
      </c>
      <c s="23" t="s">
        <v>290</v>
      </c>
      <c s="23" t="s">
        <v>763</v>
      </c>
      <c s="19" t="s">
        <v>37</v>
      </c>
      <c s="24" t="s">
        <v>764</v>
      </c>
      <c s="25" t="s">
        <v>77</v>
      </c>
      <c s="26">
        <v>6</v>
      </c>
      <c s="26">
        <v>0</v>
      </c>
      <c s="26">
        <f>ROUND(ROUND(H116,2)*ROUND(G116,2),2)</f>
      </c>
      <c r="O116">
        <f>(I116*21)/100</f>
      </c>
      <c t="s">
        <v>12</v>
      </c>
    </row>
    <row r="117" spans="1:5" ht="12.75">
      <c r="A117" s="27" t="s">
        <v>40</v>
      </c>
      <c r="E117" s="28" t="s">
        <v>765</v>
      </c>
    </row>
    <row r="118" spans="1:5" ht="12.75">
      <c r="A118" s="29" t="s">
        <v>42</v>
      </c>
      <c r="E118" s="30" t="s">
        <v>766</v>
      </c>
    </row>
    <row r="119" spans="1:5" ht="25.5">
      <c r="A119" t="s">
        <v>44</v>
      </c>
      <c r="E119" s="28" t="s">
        <v>758</v>
      </c>
    </row>
    <row r="120" spans="1:16" ht="12.75">
      <c r="A120" s="19" t="s">
        <v>35</v>
      </c>
      <c s="23" t="s">
        <v>296</v>
      </c>
      <c s="23" t="s">
        <v>767</v>
      </c>
      <c s="19" t="s">
        <v>37</v>
      </c>
      <c s="24" t="s">
        <v>768</v>
      </c>
      <c s="25" t="s">
        <v>77</v>
      </c>
      <c s="26">
        <v>5</v>
      </c>
      <c s="26">
        <v>0</v>
      </c>
      <c s="26">
        <f>ROUND(ROUND(H120,2)*ROUND(G120,2),2)</f>
      </c>
      <c r="O120">
        <f>(I120*21)/100</f>
      </c>
      <c t="s">
        <v>12</v>
      </c>
    </row>
    <row r="121" spans="1:5" ht="12.75">
      <c r="A121" s="27" t="s">
        <v>40</v>
      </c>
      <c r="E121" s="28" t="s">
        <v>37</v>
      </c>
    </row>
    <row r="122" spans="1:5" ht="12.75">
      <c r="A122" s="29" t="s">
        <v>42</v>
      </c>
      <c r="E122" s="30" t="s">
        <v>769</v>
      </c>
    </row>
    <row r="123" spans="1:5" ht="25.5">
      <c r="A123" t="s">
        <v>44</v>
      </c>
      <c r="E123" s="28" t="s">
        <v>758</v>
      </c>
    </row>
    <row r="124" spans="1:16" ht="12.75">
      <c r="A124" s="19" t="s">
        <v>35</v>
      </c>
      <c s="23" t="s">
        <v>300</v>
      </c>
      <c s="23" t="s">
        <v>770</v>
      </c>
      <c s="19" t="s">
        <v>37</v>
      </c>
      <c s="24" t="s">
        <v>771</v>
      </c>
      <c s="25" t="s">
        <v>77</v>
      </c>
      <c s="26">
        <v>1</v>
      </c>
      <c s="26">
        <v>0</v>
      </c>
      <c s="26">
        <f>ROUND(ROUND(H124,2)*ROUND(G124,2),2)</f>
      </c>
      <c r="O124">
        <f>(I124*21)/100</f>
      </c>
      <c t="s">
        <v>12</v>
      </c>
    </row>
    <row r="125" spans="1:5" ht="12.75">
      <c r="A125" s="27" t="s">
        <v>40</v>
      </c>
      <c r="E125" s="28" t="s">
        <v>37</v>
      </c>
    </row>
    <row r="126" spans="1:5" ht="12.75">
      <c r="A126" s="29" t="s">
        <v>42</v>
      </c>
      <c r="E126" s="30" t="s">
        <v>772</v>
      </c>
    </row>
    <row r="127" spans="1:5" ht="25.5">
      <c r="A127" t="s">
        <v>44</v>
      </c>
      <c r="E127" s="28" t="s">
        <v>758</v>
      </c>
    </row>
    <row r="128" spans="1:16" ht="12.75">
      <c r="A128" s="19" t="s">
        <v>35</v>
      </c>
      <c s="23" t="s">
        <v>306</v>
      </c>
      <c s="23" t="s">
        <v>773</v>
      </c>
      <c s="19" t="s">
        <v>37</v>
      </c>
      <c s="24" t="s">
        <v>774</v>
      </c>
      <c s="25" t="s">
        <v>77</v>
      </c>
      <c s="26">
        <v>10</v>
      </c>
      <c s="26">
        <v>0</v>
      </c>
      <c s="26">
        <f>ROUND(ROUND(H128,2)*ROUND(G128,2),2)</f>
      </c>
      <c r="O128">
        <f>(I128*21)/100</f>
      </c>
      <c t="s">
        <v>12</v>
      </c>
    </row>
    <row r="129" spans="1:5" ht="12.75">
      <c r="A129" s="27" t="s">
        <v>40</v>
      </c>
      <c r="E129" s="28" t="s">
        <v>775</v>
      </c>
    </row>
    <row r="130" spans="1:5" ht="25.5">
      <c r="A130" s="29" t="s">
        <v>42</v>
      </c>
      <c r="E130" s="30" t="s">
        <v>776</v>
      </c>
    </row>
    <row r="131" spans="1:5" ht="25.5">
      <c r="A131" t="s">
        <v>44</v>
      </c>
      <c r="E131" s="28" t="s">
        <v>758</v>
      </c>
    </row>
    <row r="132" spans="1:16" ht="12.75">
      <c r="A132" s="19" t="s">
        <v>35</v>
      </c>
      <c s="23" t="s">
        <v>381</v>
      </c>
      <c s="23" t="s">
        <v>777</v>
      </c>
      <c s="19" t="s">
        <v>37</v>
      </c>
      <c s="24" t="s">
        <v>778</v>
      </c>
      <c s="25" t="s">
        <v>77</v>
      </c>
      <c s="26">
        <v>32</v>
      </c>
      <c s="26">
        <v>0</v>
      </c>
      <c s="26">
        <f>ROUND(ROUND(H132,2)*ROUND(G132,2),2)</f>
      </c>
      <c r="O132">
        <f>(I132*21)/100</f>
      </c>
      <c t="s">
        <v>12</v>
      </c>
    </row>
    <row r="133" spans="1:5" ht="12.75">
      <c r="A133" s="27" t="s">
        <v>40</v>
      </c>
      <c r="E133" s="28" t="s">
        <v>779</v>
      </c>
    </row>
    <row r="134" spans="1:5" ht="25.5">
      <c r="A134" s="29" t="s">
        <v>42</v>
      </c>
      <c r="E134" s="30" t="s">
        <v>780</v>
      </c>
    </row>
    <row r="135" spans="1:5" ht="25.5">
      <c r="A135" t="s">
        <v>44</v>
      </c>
      <c r="E135" s="28" t="s">
        <v>758</v>
      </c>
    </row>
    <row r="136" spans="1:16" ht="12.75">
      <c r="A136" s="19" t="s">
        <v>35</v>
      </c>
      <c s="23" t="s">
        <v>383</v>
      </c>
      <c s="23" t="s">
        <v>781</v>
      </c>
      <c s="19" t="s">
        <v>37</v>
      </c>
      <c s="24" t="s">
        <v>782</v>
      </c>
      <c s="25" t="s">
        <v>77</v>
      </c>
      <c s="26">
        <v>42</v>
      </c>
      <c s="26">
        <v>0</v>
      </c>
      <c s="26">
        <f>ROUND(ROUND(H136,2)*ROUND(G136,2),2)</f>
      </c>
      <c r="O136">
        <f>(I136*21)/100</f>
      </c>
      <c t="s">
        <v>12</v>
      </c>
    </row>
    <row r="137" spans="1:5" ht="12.75">
      <c r="A137" s="27" t="s">
        <v>40</v>
      </c>
      <c r="E137" s="28" t="s">
        <v>783</v>
      </c>
    </row>
    <row r="138" spans="1:5" ht="12.75">
      <c r="A138" s="29" t="s">
        <v>42</v>
      </c>
      <c r="E138" s="30" t="s">
        <v>784</v>
      </c>
    </row>
    <row r="139" spans="1:5" ht="25.5">
      <c r="A139" t="s">
        <v>44</v>
      </c>
      <c r="E139" s="28" t="s">
        <v>758</v>
      </c>
    </row>
    <row r="140" spans="1:16" ht="12.75">
      <c r="A140" s="19" t="s">
        <v>35</v>
      </c>
      <c s="23" t="s">
        <v>389</v>
      </c>
      <c s="23" t="s">
        <v>785</v>
      </c>
      <c s="19" t="s">
        <v>47</v>
      </c>
      <c s="24" t="s">
        <v>786</v>
      </c>
      <c s="25" t="s">
        <v>77</v>
      </c>
      <c s="26">
        <v>10</v>
      </c>
      <c s="26">
        <v>0</v>
      </c>
      <c s="26">
        <f>ROUND(ROUND(H140,2)*ROUND(G140,2),2)</f>
      </c>
      <c r="O140">
        <f>(I140*21)/100</f>
      </c>
      <c t="s">
        <v>12</v>
      </c>
    </row>
    <row r="141" spans="1:5" ht="12.75">
      <c r="A141" s="27" t="s">
        <v>40</v>
      </c>
      <c r="E141" s="28" t="s">
        <v>787</v>
      </c>
    </row>
    <row r="142" spans="1:5" ht="12.75">
      <c r="A142" s="29" t="s">
        <v>42</v>
      </c>
      <c r="E142" s="30" t="s">
        <v>757</v>
      </c>
    </row>
    <row r="143" spans="1:5" ht="25.5">
      <c r="A143" t="s">
        <v>44</v>
      </c>
      <c r="E143" s="28" t="s">
        <v>758</v>
      </c>
    </row>
    <row r="144" spans="1:16" ht="12.75">
      <c r="A144" s="19" t="s">
        <v>35</v>
      </c>
      <c s="23" t="s">
        <v>392</v>
      </c>
      <c s="23" t="s">
        <v>785</v>
      </c>
      <c s="19" t="s">
        <v>53</v>
      </c>
      <c s="24" t="s">
        <v>786</v>
      </c>
      <c s="25" t="s">
        <v>77</v>
      </c>
      <c s="26">
        <v>2</v>
      </c>
      <c s="26">
        <v>0</v>
      </c>
      <c s="26">
        <f>ROUND(ROUND(H144,2)*ROUND(G144,2),2)</f>
      </c>
      <c r="O144">
        <f>(I144*21)/100</f>
      </c>
      <c t="s">
        <v>12</v>
      </c>
    </row>
    <row r="145" spans="1:5" ht="12.75">
      <c r="A145" s="27" t="s">
        <v>40</v>
      </c>
      <c r="E145" s="28" t="s">
        <v>788</v>
      </c>
    </row>
    <row r="146" spans="1:5" ht="12.75">
      <c r="A146" s="29" t="s">
        <v>42</v>
      </c>
      <c r="E146" s="30" t="s">
        <v>762</v>
      </c>
    </row>
    <row r="147" spans="1:5" ht="25.5">
      <c r="A147" t="s">
        <v>44</v>
      </c>
      <c r="E147" s="28" t="s">
        <v>758</v>
      </c>
    </row>
    <row r="148" spans="1:16" ht="12.75">
      <c r="A148" s="19" t="s">
        <v>35</v>
      </c>
      <c s="23" t="s">
        <v>397</v>
      </c>
      <c s="23" t="s">
        <v>789</v>
      </c>
      <c s="19" t="s">
        <v>37</v>
      </c>
      <c s="24" t="s">
        <v>790</v>
      </c>
      <c s="25" t="s">
        <v>77</v>
      </c>
      <c s="26">
        <v>6</v>
      </c>
      <c s="26">
        <v>0</v>
      </c>
      <c s="26">
        <f>ROUND(ROUND(H148,2)*ROUND(G148,2),2)</f>
      </c>
      <c r="O148">
        <f>(I148*21)/100</f>
      </c>
      <c t="s">
        <v>12</v>
      </c>
    </row>
    <row r="149" spans="1:5" ht="12.75">
      <c r="A149" s="27" t="s">
        <v>40</v>
      </c>
      <c r="E149" s="28" t="s">
        <v>791</v>
      </c>
    </row>
    <row r="150" spans="1:5" ht="12.75">
      <c r="A150" s="29" t="s">
        <v>42</v>
      </c>
      <c r="E150" s="30" t="s">
        <v>766</v>
      </c>
    </row>
    <row r="151" spans="1:5" ht="25.5">
      <c r="A151" t="s">
        <v>44</v>
      </c>
      <c r="E151" s="28" t="s">
        <v>758</v>
      </c>
    </row>
    <row r="152" spans="1:16" ht="12.75">
      <c r="A152" s="19" t="s">
        <v>35</v>
      </c>
      <c s="23" t="s">
        <v>399</v>
      </c>
      <c s="23" t="s">
        <v>287</v>
      </c>
      <c s="19" t="s">
        <v>37</v>
      </c>
      <c s="24" t="s">
        <v>288</v>
      </c>
      <c s="25" t="s">
        <v>77</v>
      </c>
      <c s="26">
        <v>60</v>
      </c>
      <c s="26">
        <v>0</v>
      </c>
      <c s="26">
        <f>ROUND(ROUND(H152,2)*ROUND(G152,2),2)</f>
      </c>
      <c r="O152">
        <f>(I152*21)/100</f>
      </c>
      <c t="s">
        <v>12</v>
      </c>
    </row>
    <row r="153" spans="1:5" ht="12.75">
      <c r="A153" s="27" t="s">
        <v>40</v>
      </c>
      <c r="E153" s="28" t="s">
        <v>37</v>
      </c>
    </row>
    <row r="154" spans="1:5" ht="12.75">
      <c r="A154" s="29" t="s">
        <v>42</v>
      </c>
      <c r="E154" s="30" t="s">
        <v>792</v>
      </c>
    </row>
    <row r="155" spans="1:5" ht="25.5">
      <c r="A155" t="s">
        <v>44</v>
      </c>
      <c r="E155" s="28" t="s">
        <v>176</v>
      </c>
    </row>
    <row r="156" spans="1:16" ht="12.75">
      <c r="A156" s="19" t="s">
        <v>35</v>
      </c>
      <c s="23" t="s">
        <v>403</v>
      </c>
      <c s="23" t="s">
        <v>793</v>
      </c>
      <c s="19" t="s">
        <v>37</v>
      </c>
      <c s="24" t="s">
        <v>794</v>
      </c>
      <c s="25" t="s">
        <v>146</v>
      </c>
      <c s="26">
        <v>610.6</v>
      </c>
      <c s="26">
        <v>0</v>
      </c>
      <c s="26">
        <f>ROUND(ROUND(H156,2)*ROUND(G156,2),2)</f>
      </c>
      <c r="O156">
        <f>(I156*21)/100</f>
      </c>
      <c t="s">
        <v>12</v>
      </c>
    </row>
    <row r="157" spans="1:5" ht="12.75">
      <c r="A157" s="27" t="s">
        <v>40</v>
      </c>
      <c r="E157" s="28" t="s">
        <v>795</v>
      </c>
    </row>
    <row r="158" spans="1:5" ht="12.75">
      <c r="A158" s="29" t="s">
        <v>42</v>
      </c>
      <c r="E158" s="30" t="s">
        <v>796</v>
      </c>
    </row>
    <row r="159" spans="1:5" ht="38.25">
      <c r="A159" t="s">
        <v>44</v>
      </c>
      <c r="E159" s="28" t="s">
        <v>797</v>
      </c>
    </row>
    <row r="160" spans="1:16" ht="12.75">
      <c r="A160" s="19" t="s">
        <v>35</v>
      </c>
      <c s="23" t="s">
        <v>407</v>
      </c>
      <c s="23" t="s">
        <v>798</v>
      </c>
      <c s="19" t="s">
        <v>37</v>
      </c>
      <c s="24" t="s">
        <v>799</v>
      </c>
      <c s="25" t="s">
        <v>146</v>
      </c>
      <c s="26">
        <v>30.4</v>
      </c>
      <c s="26">
        <v>0</v>
      </c>
      <c s="26">
        <f>ROUND(ROUND(H160,2)*ROUND(G160,2),2)</f>
      </c>
      <c r="O160">
        <f>(I160*21)/100</f>
      </c>
      <c t="s">
        <v>12</v>
      </c>
    </row>
    <row r="161" spans="1:5" ht="12.75">
      <c r="A161" s="27" t="s">
        <v>40</v>
      </c>
      <c r="E161" s="28" t="s">
        <v>37</v>
      </c>
    </row>
    <row r="162" spans="1:5" ht="38.25">
      <c r="A162" s="29" t="s">
        <v>42</v>
      </c>
      <c r="E162" s="30" t="s">
        <v>744</v>
      </c>
    </row>
    <row r="163" spans="1:5" ht="51">
      <c r="A163" t="s">
        <v>44</v>
      </c>
      <c r="E163" s="28" t="s">
        <v>181</v>
      </c>
    </row>
    <row r="164" spans="1:16" ht="12.75">
      <c r="A164" s="19" t="s">
        <v>35</v>
      </c>
      <c s="23" t="s">
        <v>413</v>
      </c>
      <c s="23" t="s">
        <v>800</v>
      </c>
      <c s="19" t="s">
        <v>37</v>
      </c>
      <c s="24" t="s">
        <v>801</v>
      </c>
      <c s="25" t="s">
        <v>146</v>
      </c>
      <c s="26">
        <v>227.7</v>
      </c>
      <c s="26">
        <v>0</v>
      </c>
      <c s="26">
        <f>ROUND(ROUND(H164,2)*ROUND(G164,2),2)</f>
      </c>
      <c r="O164">
        <f>(I164*21)/100</f>
      </c>
      <c t="s">
        <v>12</v>
      </c>
    </row>
    <row r="165" spans="1:5" ht="12.75">
      <c r="A165" s="27" t="s">
        <v>40</v>
      </c>
      <c r="E165" s="28" t="s">
        <v>37</v>
      </c>
    </row>
    <row r="166" spans="1:5" ht="12.75">
      <c r="A166" s="29" t="s">
        <v>42</v>
      </c>
      <c r="E166" s="30" t="s">
        <v>748</v>
      </c>
    </row>
    <row r="167" spans="1:5" ht="51">
      <c r="A167" t="s">
        <v>44</v>
      </c>
      <c r="E167" s="28" t="s">
        <v>181</v>
      </c>
    </row>
    <row r="168" spans="1:16" ht="12.75">
      <c r="A168" s="19" t="s">
        <v>35</v>
      </c>
      <c s="23" t="s">
        <v>418</v>
      </c>
      <c s="23" t="s">
        <v>802</v>
      </c>
      <c s="19" t="s">
        <v>37</v>
      </c>
      <c s="24" t="s">
        <v>803</v>
      </c>
      <c s="25" t="s">
        <v>146</v>
      </c>
      <c s="26">
        <v>361.7</v>
      </c>
      <c s="26">
        <v>0</v>
      </c>
      <c s="26">
        <f>ROUND(ROUND(H168,2)*ROUND(G168,2),2)</f>
      </c>
      <c r="O168">
        <f>(I168*21)/100</f>
      </c>
      <c t="s">
        <v>12</v>
      </c>
    </row>
    <row r="169" spans="1:5" ht="12.75">
      <c r="A169" s="27" t="s">
        <v>40</v>
      </c>
      <c r="E169" s="28" t="s">
        <v>37</v>
      </c>
    </row>
    <row r="170" spans="1:5" ht="12.75">
      <c r="A170" s="29" t="s">
        <v>42</v>
      </c>
      <c r="E170" s="30" t="s">
        <v>752</v>
      </c>
    </row>
    <row r="171" spans="1:5" ht="51">
      <c r="A171" t="s">
        <v>44</v>
      </c>
      <c r="E171" s="28" t="s">
        <v>181</v>
      </c>
    </row>
    <row r="172" spans="1:16" ht="12.75">
      <c r="A172" s="19" t="s">
        <v>35</v>
      </c>
      <c s="23" t="s">
        <v>421</v>
      </c>
      <c s="23" t="s">
        <v>804</v>
      </c>
      <c s="19" t="s">
        <v>37</v>
      </c>
      <c s="24" t="s">
        <v>805</v>
      </c>
      <c s="25" t="s">
        <v>146</v>
      </c>
      <c s="26">
        <v>30.4</v>
      </c>
      <c s="26">
        <v>0</v>
      </c>
      <c s="26">
        <f>ROUND(ROUND(H172,2)*ROUND(G172,2),2)</f>
      </c>
      <c r="O172">
        <f>(I172*21)/100</f>
      </c>
      <c t="s">
        <v>12</v>
      </c>
    </row>
    <row r="173" spans="1:5" ht="12.75">
      <c r="A173" s="27" t="s">
        <v>40</v>
      </c>
      <c r="E173" s="28" t="s">
        <v>37</v>
      </c>
    </row>
    <row r="174" spans="1:5" ht="38.25">
      <c r="A174" s="29" t="s">
        <v>42</v>
      </c>
      <c r="E174" s="30" t="s">
        <v>744</v>
      </c>
    </row>
    <row r="175" spans="1:5" ht="25.5">
      <c r="A175" t="s">
        <v>44</v>
      </c>
      <c r="E175" s="28" t="s">
        <v>806</v>
      </c>
    </row>
    <row r="176" spans="1:16" ht="12.75">
      <c r="A176" s="19" t="s">
        <v>35</v>
      </c>
      <c s="23" t="s">
        <v>426</v>
      </c>
      <c s="23" t="s">
        <v>807</v>
      </c>
      <c s="19" t="s">
        <v>37</v>
      </c>
      <c s="24" t="s">
        <v>808</v>
      </c>
      <c s="25" t="s">
        <v>146</v>
      </c>
      <c s="26">
        <v>227.7</v>
      </c>
      <c s="26">
        <v>0</v>
      </c>
      <c s="26">
        <f>ROUND(ROUND(H176,2)*ROUND(G176,2),2)</f>
      </c>
      <c r="O176">
        <f>(I176*21)/100</f>
      </c>
      <c t="s">
        <v>12</v>
      </c>
    </row>
    <row r="177" spans="1:5" ht="12.75">
      <c r="A177" s="27" t="s">
        <v>40</v>
      </c>
      <c r="E177" s="28" t="s">
        <v>37</v>
      </c>
    </row>
    <row r="178" spans="1:5" ht="12.75">
      <c r="A178" s="29" t="s">
        <v>42</v>
      </c>
      <c r="E178" s="30" t="s">
        <v>748</v>
      </c>
    </row>
    <row r="179" spans="1:5" ht="25.5">
      <c r="A179" t="s">
        <v>44</v>
      </c>
      <c r="E179" s="28" t="s">
        <v>806</v>
      </c>
    </row>
    <row r="180" spans="1:16" ht="12.75">
      <c r="A180" s="19" t="s">
        <v>35</v>
      </c>
      <c s="23" t="s">
        <v>431</v>
      </c>
      <c s="23" t="s">
        <v>809</v>
      </c>
      <c s="19" t="s">
        <v>37</v>
      </c>
      <c s="24" t="s">
        <v>810</v>
      </c>
      <c s="25" t="s">
        <v>146</v>
      </c>
      <c s="26">
        <v>361.7</v>
      </c>
      <c s="26">
        <v>0</v>
      </c>
      <c s="26">
        <f>ROUND(ROUND(H180,2)*ROUND(G180,2),2)</f>
      </c>
      <c r="O180">
        <f>(I180*21)/100</f>
      </c>
      <c t="s">
        <v>12</v>
      </c>
    </row>
    <row r="181" spans="1:5" ht="12.75">
      <c r="A181" s="27" t="s">
        <v>40</v>
      </c>
      <c r="E181" s="28" t="s">
        <v>37</v>
      </c>
    </row>
    <row r="182" spans="1:5" ht="12.75">
      <c r="A182" s="29" t="s">
        <v>42</v>
      </c>
      <c r="E182" s="30" t="s">
        <v>752</v>
      </c>
    </row>
    <row r="183" spans="1:5" ht="25.5">
      <c r="A183" t="s">
        <v>44</v>
      </c>
      <c r="E183" s="28" t="s">
        <v>806</v>
      </c>
    </row>
    <row r="184" spans="1:16" ht="12.75">
      <c r="A184" s="19" t="s">
        <v>35</v>
      </c>
      <c s="23" t="s">
        <v>436</v>
      </c>
      <c s="23" t="s">
        <v>811</v>
      </c>
      <c s="19" t="s">
        <v>47</v>
      </c>
      <c s="24" t="s">
        <v>812</v>
      </c>
      <c s="25" t="s">
        <v>77</v>
      </c>
      <c s="26">
        <v>42</v>
      </c>
      <c s="26">
        <v>0</v>
      </c>
      <c s="26">
        <f>ROUND(ROUND(H184,2)*ROUND(G184,2),2)</f>
      </c>
      <c r="O184">
        <f>(I184*21)/100</f>
      </c>
      <c t="s">
        <v>12</v>
      </c>
    </row>
    <row r="185" spans="1:5" ht="25.5">
      <c r="A185" s="27" t="s">
        <v>40</v>
      </c>
      <c r="E185" s="28" t="s">
        <v>813</v>
      </c>
    </row>
    <row r="186" spans="1:5" ht="12.75">
      <c r="A186" s="29" t="s">
        <v>42</v>
      </c>
      <c r="E186" s="30" t="s">
        <v>814</v>
      </c>
    </row>
    <row r="187" spans="1:5" ht="12.75">
      <c r="A187" t="s">
        <v>44</v>
      </c>
      <c r="E187" s="28" t="s">
        <v>815</v>
      </c>
    </row>
    <row r="188" spans="1:16" ht="12.75">
      <c r="A188" s="19" t="s">
        <v>35</v>
      </c>
      <c s="23" t="s">
        <v>441</v>
      </c>
      <c s="23" t="s">
        <v>811</v>
      </c>
      <c s="19" t="s">
        <v>53</v>
      </c>
      <c s="24" t="s">
        <v>812</v>
      </c>
      <c s="25" t="s">
        <v>77</v>
      </c>
      <c s="26">
        <v>1</v>
      </c>
      <c s="26">
        <v>0</v>
      </c>
      <c s="26">
        <f>ROUND(ROUND(H188,2)*ROUND(G188,2),2)</f>
      </c>
      <c r="O188">
        <f>(I188*21)/100</f>
      </c>
      <c t="s">
        <v>12</v>
      </c>
    </row>
    <row r="189" spans="1:5" ht="25.5">
      <c r="A189" s="27" t="s">
        <v>40</v>
      </c>
      <c r="E189" s="28" t="s">
        <v>816</v>
      </c>
    </row>
    <row r="190" spans="1:5" ht="12.75">
      <c r="A190" s="29" t="s">
        <v>42</v>
      </c>
      <c r="E190" s="30" t="s">
        <v>817</v>
      </c>
    </row>
    <row r="191" spans="1:5" ht="12.75">
      <c r="A191" t="s">
        <v>44</v>
      </c>
      <c r="E191" s="28" t="s">
        <v>815</v>
      </c>
    </row>
    <row r="192" spans="1:16" ht="12.75">
      <c r="A192" s="19" t="s">
        <v>35</v>
      </c>
      <c s="23" t="s">
        <v>446</v>
      </c>
      <c s="23" t="s">
        <v>811</v>
      </c>
      <c s="19" t="s">
        <v>61</v>
      </c>
      <c s="24" t="s">
        <v>812</v>
      </c>
      <c s="25" t="s">
        <v>77</v>
      </c>
      <c s="26">
        <v>1</v>
      </c>
      <c s="26">
        <v>0</v>
      </c>
      <c s="26">
        <f>ROUND(ROUND(H192,2)*ROUND(G192,2),2)</f>
      </c>
      <c r="O192">
        <f>(I192*21)/100</f>
      </c>
      <c t="s">
        <v>12</v>
      </c>
    </row>
    <row r="193" spans="1:5" ht="25.5">
      <c r="A193" s="27" t="s">
        <v>40</v>
      </c>
      <c r="E193" s="28" t="s">
        <v>818</v>
      </c>
    </row>
    <row r="194" spans="1:5" ht="12.75">
      <c r="A194" s="29" t="s">
        <v>42</v>
      </c>
      <c r="E194" s="30" t="s">
        <v>817</v>
      </c>
    </row>
    <row r="195" spans="1:5" ht="12.75">
      <c r="A195" t="s">
        <v>44</v>
      </c>
      <c r="E195" s="28" t="s">
        <v>815</v>
      </c>
    </row>
    <row r="196" spans="1:16" ht="12.75">
      <c r="A196" s="19" t="s">
        <v>35</v>
      </c>
      <c s="23" t="s">
        <v>451</v>
      </c>
      <c s="23" t="s">
        <v>811</v>
      </c>
      <c s="19" t="s">
        <v>819</v>
      </c>
      <c s="24" t="s">
        <v>812</v>
      </c>
      <c s="25" t="s">
        <v>77</v>
      </c>
      <c s="26">
        <v>1</v>
      </c>
      <c s="26">
        <v>0</v>
      </c>
      <c s="26">
        <f>ROUND(ROUND(H196,2)*ROUND(G196,2),2)</f>
      </c>
      <c r="O196">
        <f>(I196*21)/100</f>
      </c>
      <c t="s">
        <v>12</v>
      </c>
    </row>
    <row r="197" spans="1:5" ht="25.5">
      <c r="A197" s="27" t="s">
        <v>40</v>
      </c>
      <c r="E197" s="28" t="s">
        <v>820</v>
      </c>
    </row>
    <row r="198" spans="1:5" ht="12.75">
      <c r="A198" s="29" t="s">
        <v>42</v>
      </c>
      <c r="E198" s="30" t="s">
        <v>772</v>
      </c>
    </row>
    <row r="199" spans="1:5" ht="12.75">
      <c r="A199" t="s">
        <v>44</v>
      </c>
      <c r="E199" s="28" t="s">
        <v>815</v>
      </c>
    </row>
    <row r="200" spans="1:16" ht="12.75">
      <c r="A200" s="19" t="s">
        <v>35</v>
      </c>
      <c s="23" t="s">
        <v>456</v>
      </c>
      <c s="23" t="s">
        <v>811</v>
      </c>
      <c s="19" t="s">
        <v>821</v>
      </c>
      <c s="24" t="s">
        <v>812</v>
      </c>
      <c s="25" t="s">
        <v>77</v>
      </c>
      <c s="26">
        <v>3</v>
      </c>
      <c s="26">
        <v>0</v>
      </c>
      <c s="26">
        <f>ROUND(ROUND(H200,2)*ROUND(G200,2),2)</f>
      </c>
      <c r="O200">
        <f>(I200*21)/100</f>
      </c>
      <c t="s">
        <v>12</v>
      </c>
    </row>
    <row r="201" spans="1:5" ht="25.5">
      <c r="A201" s="27" t="s">
        <v>40</v>
      </c>
      <c r="E201" s="28" t="s">
        <v>822</v>
      </c>
    </row>
    <row r="202" spans="1:5" ht="12.75">
      <c r="A202" s="29" t="s">
        <v>42</v>
      </c>
      <c r="E202" s="30" t="s">
        <v>823</v>
      </c>
    </row>
    <row r="203" spans="1:5" ht="12.75">
      <c r="A203" t="s">
        <v>44</v>
      </c>
      <c r="E203" s="28" t="s">
        <v>815</v>
      </c>
    </row>
    <row r="204" spans="1:16" ht="12.75">
      <c r="A204" s="19" t="s">
        <v>35</v>
      </c>
      <c s="23" t="s">
        <v>461</v>
      </c>
      <c s="23" t="s">
        <v>811</v>
      </c>
      <c s="19" t="s">
        <v>824</v>
      </c>
      <c s="24" t="s">
        <v>812</v>
      </c>
      <c s="25" t="s">
        <v>77</v>
      </c>
      <c s="26">
        <v>1</v>
      </c>
      <c s="26">
        <v>0</v>
      </c>
      <c s="26">
        <f>ROUND(ROUND(H204,2)*ROUND(G204,2),2)</f>
      </c>
      <c r="O204">
        <f>(I204*21)/100</f>
      </c>
      <c t="s">
        <v>12</v>
      </c>
    </row>
    <row r="205" spans="1:5" ht="25.5">
      <c r="A205" s="27" t="s">
        <v>40</v>
      </c>
      <c r="E205" s="28" t="s">
        <v>825</v>
      </c>
    </row>
    <row r="206" spans="1:5" ht="12.75">
      <c r="A206" s="29" t="s">
        <v>42</v>
      </c>
      <c r="E206" s="30" t="s">
        <v>772</v>
      </c>
    </row>
    <row r="207" spans="1:5" ht="12.75">
      <c r="A207" t="s">
        <v>44</v>
      </c>
      <c r="E207" s="28" t="s">
        <v>815</v>
      </c>
    </row>
    <row r="208" spans="1:18" ht="12.75" customHeight="1">
      <c r="A208" s="5" t="s">
        <v>33</v>
      </c>
      <c s="5"/>
      <c s="34" t="s">
        <v>30</v>
      </c>
      <c s="5"/>
      <c s="21" t="s">
        <v>186</v>
      </c>
      <c s="5"/>
      <c s="5"/>
      <c s="5"/>
      <c s="35">
        <f>0+Q208</f>
      </c>
      <c r="O208">
        <f>0+R208</f>
      </c>
      <c r="Q208">
        <f>0+I209+I213</f>
      </c>
      <c>
        <f>0+O209+O213</f>
      </c>
    </row>
    <row r="209" spans="1:16" ht="12.75">
      <c r="A209" s="19" t="s">
        <v>35</v>
      </c>
      <c s="23" t="s">
        <v>466</v>
      </c>
      <c s="23" t="s">
        <v>826</v>
      </c>
      <c s="19" t="s">
        <v>37</v>
      </c>
      <c s="24" t="s">
        <v>827</v>
      </c>
      <c s="25" t="s">
        <v>146</v>
      </c>
      <c s="26">
        <v>525</v>
      </c>
      <c s="26">
        <v>0</v>
      </c>
      <c s="26">
        <f>ROUND(ROUND(H209,2)*ROUND(G209,2),2)</f>
      </c>
      <c r="O209">
        <f>(I209*21)/100</f>
      </c>
      <c t="s">
        <v>12</v>
      </c>
    </row>
    <row r="210" spans="1:5" ht="12.75">
      <c r="A210" s="27" t="s">
        <v>40</v>
      </c>
      <c r="E210" s="28" t="s">
        <v>711</v>
      </c>
    </row>
    <row r="211" spans="1:5" ht="12.75">
      <c r="A211" s="29" t="s">
        <v>42</v>
      </c>
      <c r="E211" s="30" t="s">
        <v>828</v>
      </c>
    </row>
    <row r="212" spans="1:5" ht="76.5">
      <c r="A212" t="s">
        <v>44</v>
      </c>
      <c r="E212" s="28" t="s">
        <v>197</v>
      </c>
    </row>
    <row r="213" spans="1:16" ht="12.75">
      <c r="A213" s="19" t="s">
        <v>35</v>
      </c>
      <c s="23" t="s">
        <v>471</v>
      </c>
      <c s="23" t="s">
        <v>829</v>
      </c>
      <c s="19" t="s">
        <v>37</v>
      </c>
      <c s="24" t="s">
        <v>830</v>
      </c>
      <c s="25" t="s">
        <v>146</v>
      </c>
      <c s="26">
        <v>361.7</v>
      </c>
      <c s="26">
        <v>0</v>
      </c>
      <c s="26">
        <f>ROUND(ROUND(H213,2)*ROUND(G213,2),2)</f>
      </c>
      <c r="O213">
        <f>(I213*21)/100</f>
      </c>
      <c t="s">
        <v>12</v>
      </c>
    </row>
    <row r="214" spans="1:5" ht="12.75">
      <c r="A214" s="27" t="s">
        <v>40</v>
      </c>
      <c r="E214" s="28" t="s">
        <v>711</v>
      </c>
    </row>
    <row r="215" spans="1:5" ht="12.75">
      <c r="A215" s="29" t="s">
        <v>42</v>
      </c>
      <c r="E215" s="30" t="s">
        <v>831</v>
      </c>
    </row>
    <row r="216" spans="1:5" ht="76.5">
      <c r="A216" t="s">
        <v>44</v>
      </c>
      <c r="E216" s="28" t="s">
        <v>197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832</v>
      </c>
      <c s="31">
        <f>0+I8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832</v>
      </c>
      <c s="5"/>
      <c s="14" t="s">
        <v>833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581</v>
      </c>
      <c s="15"/>
      <c s="21" t="s">
        <v>834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835</v>
      </c>
      <c s="19" t="s">
        <v>37</v>
      </c>
      <c s="24" t="s">
        <v>836</v>
      </c>
      <c s="25" t="s">
        <v>49</v>
      </c>
      <c s="26">
        <v>1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25.5">
      <c r="A10" s="27" t="s">
        <v>40</v>
      </c>
      <c r="E10" s="28" t="s">
        <v>837</v>
      </c>
    </row>
    <row r="11" spans="1:5" ht="12.75">
      <c r="A11" s="29" t="s">
        <v>42</v>
      </c>
      <c r="E11" s="30" t="s">
        <v>838</v>
      </c>
    </row>
    <row r="12" spans="1:5" ht="12.75">
      <c r="A12" t="s">
        <v>44</v>
      </c>
      <c r="E12" s="28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